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200" windowHeight="8300" firstSheet="1" activeTab="1"/>
  </bookViews>
  <sheets>
    <sheet name="00_Cover_Method" sheetId="1" r:id="rId1"/>
    <sheet name="01_Business_Case" sheetId="2" r:id="rId2"/>
    <sheet name="02_PESTEL_Register" sheetId="3" r:id="rId3"/>
    <sheet name="03_Scenario_Design_Lab" sheetId="4" r:id="rId4"/>
    <sheet name="04_Worked_Example" sheetId="5" r:id="rId5"/>
    <sheet name="05_Board_War_Room" sheetId="6" r:id="rId6"/>
  </sheets>
  <calcPr calcId="162913"/>
</workbook>
</file>

<file path=xl/calcChain.xml><?xml version="1.0" encoding="utf-8"?>
<calcChain xmlns="http://schemas.openxmlformats.org/spreadsheetml/2006/main">
  <c r="E53" i="6" l="1"/>
  <c r="E52" i="6"/>
  <c r="E51" i="6"/>
  <c r="E50" i="6"/>
  <c r="E49" i="6"/>
  <c r="E48" i="6"/>
  <c r="E47" i="6"/>
  <c r="E46" i="6"/>
  <c r="K7" i="6"/>
  <c r="F7" i="6"/>
  <c r="L67" i="5"/>
  <c r="K67" i="5"/>
  <c r="J67" i="5"/>
  <c r="L66" i="5"/>
  <c r="K66" i="5"/>
  <c r="J66" i="5"/>
  <c r="L65" i="5"/>
  <c r="K65" i="5"/>
  <c r="J65" i="5"/>
  <c r="L64" i="5"/>
  <c r="K64" i="5"/>
  <c r="J64" i="5"/>
  <c r="H43" i="5"/>
  <c r="H42" i="5"/>
  <c r="M37" i="5"/>
  <c r="M36" i="5"/>
  <c r="M35" i="5"/>
  <c r="M34" i="5"/>
  <c r="T19" i="5" s="1"/>
  <c r="B20" i="6" s="1"/>
  <c r="G19" i="6" s="1"/>
  <c r="M33" i="5"/>
  <c r="M32" i="5"/>
  <c r="M31" i="5"/>
  <c r="M30" i="5"/>
  <c r="T18" i="5" s="1"/>
  <c r="B19" i="6" s="1"/>
  <c r="G18" i="6" s="1"/>
  <c r="U29" i="5"/>
  <c r="M29" i="5"/>
  <c r="M28" i="5"/>
  <c r="U28" i="5" s="1"/>
  <c r="U27" i="5"/>
  <c r="M27" i="5"/>
  <c r="U26" i="5"/>
  <c r="M26" i="5"/>
  <c r="T17" i="5" s="1"/>
  <c r="B18" i="6" s="1"/>
  <c r="G17" i="6" s="1"/>
  <c r="U25" i="5"/>
  <c r="M25" i="5"/>
  <c r="M24" i="5"/>
  <c r="M23" i="5"/>
  <c r="T16" i="5" s="1"/>
  <c r="B17" i="6" s="1"/>
  <c r="G16" i="6" s="1"/>
  <c r="M22" i="5"/>
  <c r="M21" i="5"/>
  <c r="M20" i="5"/>
  <c r="V19" i="5"/>
  <c r="M19" i="5"/>
  <c r="V18" i="5"/>
  <c r="M18" i="5"/>
  <c r="U24" i="5" s="1"/>
  <c r="V17" i="5"/>
  <c r="M17" i="5"/>
  <c r="V16" i="5"/>
  <c r="M16" i="5"/>
  <c r="V15" i="5"/>
  <c r="M15" i="5"/>
  <c r="V14" i="5"/>
  <c r="M14" i="5"/>
  <c r="A7" i="6" s="1"/>
  <c r="F7" i="5"/>
  <c r="H23" i="4"/>
  <c r="H22" i="4"/>
  <c r="H21" i="4"/>
  <c r="H20" i="4"/>
  <c r="H19" i="4"/>
  <c r="H18" i="4"/>
  <c r="H17" i="4"/>
  <c r="H16" i="4"/>
  <c r="H15" i="4"/>
  <c r="H14" i="4"/>
  <c r="H13" i="4"/>
  <c r="H12" i="4"/>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U18" i="3"/>
  <c r="T18" i="3"/>
  <c r="M18" i="3"/>
  <c r="U17" i="3"/>
  <c r="T17" i="3"/>
  <c r="M17" i="3"/>
  <c r="U16" i="3"/>
  <c r="T16" i="3"/>
  <c r="M16" i="3"/>
  <c r="U15" i="3"/>
  <c r="T15" i="3"/>
  <c r="M15" i="3"/>
  <c r="U14" i="3"/>
  <c r="T14" i="3"/>
  <c r="M14" i="3"/>
  <c r="U13" i="3"/>
  <c r="T13" i="3"/>
  <c r="M13" i="3"/>
  <c r="M33" i="2"/>
  <c r="M32" i="2"/>
  <c r="M31" i="2"/>
  <c r="M30" i="2"/>
  <c r="M29" i="2"/>
  <c r="M28" i="2"/>
  <c r="M27" i="2"/>
  <c r="M26" i="2"/>
  <c r="M25" i="2"/>
  <c r="U19" i="5"/>
  <c r="U18" i="5"/>
  <c r="U17" i="5"/>
  <c r="U16" i="5"/>
  <c r="U15" i="5"/>
  <c r="U14" i="5"/>
  <c r="C15" i="6" l="1"/>
  <c r="C16" i="6"/>
  <c r="C17" i="6"/>
  <c r="C18" i="6"/>
  <c r="C19" i="6"/>
  <c r="C20" i="6"/>
  <c r="T14" i="5"/>
  <c r="B15" i="6" s="1"/>
  <c r="G14" i="6" s="1"/>
  <c r="T15" i="5"/>
  <c r="B16" i="6" s="1"/>
  <c r="G15" i="6" s="1"/>
  <c r="A7" i="5"/>
</calcChain>
</file>

<file path=xl/sharedStrings.xml><?xml version="1.0" encoding="utf-8"?>
<sst xmlns="http://schemas.openxmlformats.org/spreadsheetml/2006/main" count="903" uniqueCount="561">
  <si>
    <t>ENTERPRISE TOOLKITS  |  https://enterprsie-toolkits.org</t>
  </si>
  <si>
    <t>ETK-STR-PESTEL-SCN-2020-01  |  Version 1.0  |  22 June 2020</t>
  </si>
  <si>
    <t>PESTEL &amp; SCENARIO PLANNING TOOLKIT</t>
  </si>
  <si>
    <t>External radar and scenario war-room edition | From weak signals to strategic choices</t>
  </si>
  <si>
    <t>EXTERNAL
RADAR
+ SCENARIO
WAR-ROOM</t>
  </si>
  <si>
    <t>A Board-level toolkit to identify external forces, distinguish trends from uncertainties, construct plausible scenarios and convert them into strategic options and trigger-based decisions.</t>
  </si>
  <si>
    <t>The toolkit separates structural trends, critical uncertainties and short-term signals. It uses PESTEL scoring to prioritize external forces, a two-axis scenario framework to create four coherent futures, and quantified business outcomes to test strategy resilience.</t>
  </si>
  <si>
    <t>ANALYTICAL WORKFLOW</t>
  </si>
  <si>
    <t>1. SCAN
Capture PESTEL signals, evidence, direction, horizon and owner.</t>
  </si>
  <si>
    <t>2. PRIORITIZE
Score likelihood, impact, velocity, uncertainty, exposure and readiness.</t>
  </si>
  <si>
    <t>3. IMAGINE
Select two critical uncertainties and construct four plausible scenarios.</t>
  </si>
  <si>
    <t>4. PREPARE
Quantify outcomes, define no-regret moves, options, hedges and trigger actions.</t>
  </si>
  <si>
    <t>WORKBOOK MAP</t>
  </si>
  <si>
    <t>Sheet</t>
  </si>
  <si>
    <t>Purpose</t>
  </si>
  <si>
    <t>Primary User</t>
  </si>
  <si>
    <t>Core Output</t>
  </si>
  <si>
    <t>01_Business_Case</t>
  </si>
  <si>
    <t>Fictional enterprise context, performance baseline and external exposure.</t>
  </si>
  <si>
    <t>Board / ExCo</t>
  </si>
  <si>
    <t>Strategic decision context.</t>
  </si>
  <si>
    <t>02_PESTEL_Register</t>
  </si>
  <si>
    <t>Reusable signal register and prioritization engine.</t>
  </si>
  <si>
    <t>Strategy / Risk teams</t>
  </si>
  <si>
    <t>Ranked external drivers.</t>
  </si>
  <si>
    <t>03_Scenario_Design_Lab</t>
  </si>
  <si>
    <t>Critical-uncertainty selection, scenario construction and trigger template.</t>
  </si>
  <si>
    <t>Strategy team / ExCo</t>
  </si>
  <si>
    <t>Four coherent scenarios.</t>
  </si>
  <si>
    <t>04_Worked_Example</t>
  </si>
  <si>
    <t>Completed PESTEL analysis and quantified scenario model.</t>
  </si>
  <si>
    <t>Evidence-based worked example.</t>
  </si>
  <si>
    <t>05_Board_War_Room</t>
  </si>
  <si>
    <t>Scenario comparison, trigger monitor and strategic response portfolio.</t>
  </si>
  <si>
    <t>Decision-ready external outlook.</t>
  </si>
  <si>
    <t>KEY CONCEPTS</t>
  </si>
  <si>
    <t>STRUCTURAL TREND
A direction of change with relatively high certainty; the strategic question is pace and exposure.</t>
  </si>
  <si>
    <t>CRITICAL UNCERTAINTY
A high-impact external force whose future direction or magnitude is genuinely uncertain.</t>
  </si>
  <si>
    <t>SCENARIO
A coherent, plausible and decision-relevant future—not a forecast or probability-weighted budget.</t>
  </si>
  <si>
    <t>TRIGGER
An observable indicator that signals a scenario is becoming more or less plausible.</t>
  </si>
  <si>
    <t>All business, market and scenario data in this workbook are fictional and internally consistent for executive training. The model date is FY2020. Scenarios are not predictions; they are structured assumptions used to test strategy resilience. Replace the example with verified evidence before using the output for capital allocation or external communication.</t>
  </si>
  <si>
    <t>Enterprise Toolkits  |  support@enterprsie-toolkits.org  |  © 2020  |  Confidential and Proprietary  |  Page 1 of 6</t>
  </si>
  <si>
    <t>BUSINESS CASE  |  NOVAGRID ENERGY SYSTEMS GROUP</t>
  </si>
  <si>
    <t>Global grid technology, power conversion, storage and lifecycle services | FY2020 external outlook</t>
  </si>
  <si>
    <t>THE EXTERNAL CHALLENGE
NovaGrid Energy Systems Group (NESG) supplies grid-automation platforms, power-conversion equipment, energy-storage systems and lifecycle services to utilities, infrastructure developers and industrial customers. Its demand outlook is attractive, but performance depends on public investment, decarbonization policy, commodity and semiconductor availability, cybersecurity regulation and the degree of global trade coordination.
In FY2020, the Board approved a strategy to grow digital-grid and storage revenue, expand lifecycle services and localize selected manufacturing. Management's base plan assumes infrastructure acceleration and easing supply constraints, but the external environment could evolve in materially different directions.
The Board requires a PESTEL and scenario-planning system that identifies the most important external drivers, quantifies four plausible futures and defines trigger-based strategic responses through FY2023.</t>
  </si>
  <si>
    <t>FY2020 Revenue</t>
  </si>
  <si>
    <t>Employees</t>
  </si>
  <si>
    <t>Manufacturing Sites</t>
  </si>
  <si>
    <t>Countries</t>
  </si>
  <si>
    <t>EBITDA Margin</t>
  </si>
  <si>
    <t>Order Backlog</t>
  </si>
  <si>
    <t>Service Revenue Mix</t>
  </si>
  <si>
    <t>R&amp;D / Revenue</t>
  </si>
  <si>
    <t>FY2023 base-plan ambition: Revenue USD 17.2bn | EBITDA margin 16.0% | Free cash flow USD 1.30bn | Backlog USD 10.5bn | Service revenue 22% | Digital-grid revenue 30% | Strategic investment envelope USD 1.0bn</t>
  </si>
  <si>
    <t>FY2020 BUSINESS AND PERFORMANCE BASELINE</t>
  </si>
  <si>
    <t>Business Segment</t>
  </si>
  <si>
    <t>Revenue</t>
  </si>
  <si>
    <t>Revenue Mix</t>
  </si>
  <si>
    <t>Backlog</t>
  </si>
  <si>
    <t>External Exposure</t>
  </si>
  <si>
    <t>External Exposure Metric</t>
  </si>
  <si>
    <t>FY2019</t>
  </si>
  <si>
    <t>FY2020 Target</t>
  </si>
  <si>
    <t>FY2020 Actual</t>
  </si>
  <si>
    <t>FY2023 Base Plan</t>
  </si>
  <si>
    <t>Gap</t>
  </si>
  <si>
    <t>Unit</t>
  </si>
  <si>
    <t>Management Interpretation</t>
  </si>
  <si>
    <t>Risk Owner</t>
  </si>
  <si>
    <t>Grid Automation</t>
  </si>
  <si>
    <t>Public infrastructure, cyber regulation, AI adoption.</t>
  </si>
  <si>
    <t>Copper cost index</t>
  </si>
  <si>
    <t>Index</t>
  </si>
  <si>
    <t>Material inflation is above plan and not fully recovered in pricing.</t>
  </si>
  <si>
    <t>Chief Procurement Officer</t>
  </si>
  <si>
    <t>Power Conversion</t>
  </si>
  <si>
    <t>Semiconductors, copper, trade controls, industrial policy.</t>
  </si>
  <si>
    <t>Semiconductor lead time</t>
  </si>
  <si>
    <t>Weeks</t>
  </si>
  <si>
    <t>Critical components constrain delivery and redesign capacity.</t>
  </si>
  <si>
    <t>Chief Technology Officer</t>
  </si>
  <si>
    <t>Energy Storage Systems</t>
  </si>
  <si>
    <t>Technology economics, policy support, project finance.</t>
  </si>
  <si>
    <t>Local-content compliant revenue</t>
  </si>
  <si>
    <t>%</t>
  </si>
  <si>
    <t>Regional industrial policy is moving faster than localization.</t>
  </si>
  <si>
    <t>Chief Operating Officer</t>
  </si>
  <si>
    <t>Lifecycle Services</t>
  </si>
  <si>
    <t>Installed base, workforce capacity, customer reliability.</t>
  </si>
  <si>
    <t>Digital-grid revenue mix</t>
  </si>
  <si>
    <t>Adoption is growing but below base-plan trajectory.</t>
  </si>
  <si>
    <t>Chief Digital Officer</t>
  </si>
  <si>
    <t>Total</t>
  </si>
  <si>
    <t>Service renewal rate</t>
  </si>
  <si>
    <t>Aftermarket demand provides resilience.</t>
  </si>
  <si>
    <t>President, Lifecycle Services</t>
  </si>
  <si>
    <t>Cyber-certified product share</t>
  </si>
  <si>
    <t>Regulatory readiness is improving but incomplete.</t>
  </si>
  <si>
    <t>Chief Information Security Officer</t>
  </si>
  <si>
    <t>Recycled / low-carbon material share</t>
  </si>
  <si>
    <t>Customer carbon requirements are ahead of product readiness.</t>
  </si>
  <si>
    <t>Chief Sustainability Officer</t>
  </si>
  <si>
    <t>Critical-role vacancy rate</t>
  </si>
  <si>
    <t>Software and power-electronics capacity constrain growth.</t>
  </si>
  <si>
    <t>Chief Human Resources Officer</t>
  </si>
  <si>
    <t>Supplier concentration — top 20</t>
  </si>
  <si>
    <t>Supply resilience has deteriorated.</t>
  </si>
  <si>
    <t>Chief Supply Chain Officer</t>
  </si>
  <si>
    <t>BOARD DECISION QUESTION</t>
  </si>
  <si>
    <t>Which PESTEL drivers could materially alter NESG's FY2023 base plan, which two uncertainties should define the scenario architecture, and which investments should be committed now versus held as options?
The Board expects four quantified scenarios, observable triggers, no-regret moves, contingent options and downside hedges.</t>
  </si>
  <si>
    <t>SCENARIO DESIGN PRINCIPLES
• External and decision-relevant
• Internally coherent
• Plausible, not merely optimistic or pessimistic
• Quantified using common business drivers
• Linked to observable triggers
• Used to define choices, not forecast probabilities</t>
  </si>
  <si>
    <t>Enterprise Toolkits  |  support@enterprsie-toolkits.org  |  © 2020  |  Confidential and Proprietary  |  Page 2 of 6</t>
  </si>
  <si>
    <t>PESTEL SIGNAL REGISTER &amp; PRIORITIZATION TEMPLATE</t>
  </si>
  <si>
    <t>Reusable external-environment radar | Complete yellow cells; scoring updates automatically</t>
  </si>
  <si>
    <t>Use one row per external signal or structural driver. Evidence should describe what is changing—not the management response. Score the force based on enterprise exposure and strategic relevance. Review monthly for signals and quarterly for structural drivers.</t>
  </si>
  <si>
    <t>EXTERNAL SIGNAL REGISTER</t>
  </si>
  <si>
    <t>CATEGORY SUMMARY</t>
  </si>
  <si>
    <t>Signal ID</t>
  </si>
  <si>
    <t>PESTEL Category</t>
  </si>
  <si>
    <t>External Signal / Driver</t>
  </si>
  <si>
    <t>Evidence and Description</t>
  </si>
  <si>
    <t>Direction</t>
  </si>
  <si>
    <t>Likelihood
(1–5)</t>
  </si>
  <si>
    <t>Business Impact
(1–5)</t>
  </si>
  <si>
    <t>Velocity
(1–5)</t>
  </si>
  <si>
    <t>Uncertainty
(1–5)</t>
  </si>
  <si>
    <t>Revenue / Cost Exposure</t>
  </si>
  <si>
    <t>Enterprise Readiness
(1–5)</t>
  </si>
  <si>
    <t>Time Horizon</t>
  </si>
  <si>
    <t>External Priority Index</t>
  </si>
  <si>
    <t>Strategic Implication</t>
  </si>
  <si>
    <t>Evidence Source / URL</t>
  </si>
  <si>
    <t>Review Status</t>
  </si>
  <si>
    <t>Average Priority</t>
  </si>
  <si>
    <t>Signal Count</t>
  </si>
  <si>
    <t>SIG-01</t>
  </si>
  <si>
    <t>Draft</t>
  </si>
  <si>
    <t>Political</t>
  </si>
  <si>
    <t>SIG-02</t>
  </si>
  <si>
    <t>Economic</t>
  </si>
  <si>
    <t>SIG-03</t>
  </si>
  <si>
    <t>Social</t>
  </si>
  <si>
    <t>SIG-04</t>
  </si>
  <si>
    <t>Technological</t>
  </si>
  <si>
    <t>SIG-05</t>
  </si>
  <si>
    <t>Environmental</t>
  </si>
  <si>
    <t>SIG-06</t>
  </si>
  <si>
    <t>Legal</t>
  </si>
  <si>
    <t>SIG-07</t>
  </si>
  <si>
    <t>SIG-08</t>
  </si>
  <si>
    <t>SIG-09</t>
  </si>
  <si>
    <t>SCORING GUIDE</t>
  </si>
  <si>
    <t>SIG-10</t>
  </si>
  <si>
    <t>Dimension</t>
  </si>
  <si>
    <t>Low Score</t>
  </si>
  <si>
    <t>High Score</t>
  </si>
  <si>
    <t>SIG-11</t>
  </si>
  <si>
    <t>Likelihood</t>
  </si>
  <si>
    <t>Unlikely within planning horizon</t>
  </si>
  <si>
    <t>Highly likely / already emerging</t>
  </si>
  <si>
    <t>SIG-12</t>
  </si>
  <si>
    <t>Business Impact</t>
  </si>
  <si>
    <t>Limited local effect</t>
  </si>
  <si>
    <t>Material enterprise financial or strategic effect</t>
  </si>
  <si>
    <t>SIG-13</t>
  </si>
  <si>
    <t>Velocity</t>
  </si>
  <si>
    <t>Slow-moving; years to respond</t>
  </si>
  <si>
    <t>Rapid; months to respond</t>
  </si>
  <si>
    <t>SIG-14</t>
  </si>
  <si>
    <t>Uncertainty</t>
  </si>
  <si>
    <t>Direction and magnitude are clear</t>
  </si>
  <si>
    <t>Multiple plausible outcomes</t>
  </si>
  <si>
    <t>SIG-15</t>
  </si>
  <si>
    <t>Exposure</t>
  </si>
  <si>
    <t>Small share of value at risk</t>
  </si>
  <si>
    <t>Large revenue, cost or asset exposure</t>
  </si>
  <si>
    <t>SIG-16</t>
  </si>
  <si>
    <t>Readiness</t>
  </si>
  <si>
    <t>Strong capabilities and mitigations</t>
  </si>
  <si>
    <t>Weak capabilities or limited options</t>
  </si>
  <si>
    <t>SIG-17</t>
  </si>
  <si>
    <t>SIG-18</t>
  </si>
  <si>
    <t>SIG-19</t>
  </si>
  <si>
    <t>PRIORITY INTERPRETATION</t>
  </si>
  <si>
    <t>SIG-20</t>
  </si>
  <si>
    <t>Classification</t>
  </si>
  <si>
    <t>Management Response</t>
  </si>
  <si>
    <t>SIG-21</t>
  </si>
  <si>
    <t>&gt;=50</t>
  </si>
  <si>
    <t>Critical uncertainty / force</t>
  </si>
  <si>
    <t>Executive ownership, scenario use and trigger monitoring.</t>
  </si>
  <si>
    <t>SIG-22</t>
  </si>
  <si>
    <t>30–49.9</t>
  </si>
  <si>
    <t>Strategic priority</t>
  </si>
  <si>
    <t>Quarterly evidence review and response option.</t>
  </si>
  <si>
    <t>SIG-23</t>
  </si>
  <si>
    <t>&lt;30</t>
  </si>
  <si>
    <t>Monitor</t>
  </si>
  <si>
    <t>Track through standard planning and risk routines.</t>
  </si>
  <si>
    <t>SIG-24</t>
  </si>
  <si>
    <t>SIG-25</t>
  </si>
  <si>
    <t>SIG-26</t>
  </si>
  <si>
    <t>SIG-27</t>
  </si>
  <si>
    <t>SIG-28</t>
  </si>
  <si>
    <t>SIG-29</t>
  </si>
  <si>
    <t>SIG-30</t>
  </si>
  <si>
    <t>SIG-31</t>
  </si>
  <si>
    <t>SIG-32</t>
  </si>
  <si>
    <t>SIG-33</t>
  </si>
  <si>
    <t>SIG-34</t>
  </si>
  <si>
    <t>SIG-35</t>
  </si>
  <si>
    <t>SIG-36</t>
  </si>
  <si>
    <t>Enterprise Toolkits  |  support@enterprsie-toolkits.org  |  © 2020  |  Confidential and Proprietary  |  Page 3 of 6</t>
  </si>
  <si>
    <t>SCENARIO DESIGN LAB TEMPLATE</t>
  </si>
  <si>
    <t>Select critical uncertainties, construct four coherent futures and define decision triggers</t>
  </si>
  <si>
    <t>A scenario axis should be externally driven, highly impactful, genuinely uncertain, independent from the other axis and relevant to management choices. The four scenarios must use the same time horizon and business-driver definitions.</t>
  </si>
  <si>
    <t>CRITICAL-UNCERTAINTY SHORTLIST</t>
  </si>
  <si>
    <t>SELECTED AXES</t>
  </si>
  <si>
    <t>Candidate Uncertainty</t>
  </si>
  <si>
    <t>Low Endpoint</t>
  </si>
  <si>
    <t>High Endpoint</t>
  </si>
  <si>
    <t>Independence
(1–5)</t>
  </si>
  <si>
    <t>Axis Suitability Score</t>
  </si>
  <si>
    <t>Evidence / Rationale</t>
  </si>
  <si>
    <t>Selection Status</t>
  </si>
  <si>
    <t>Axis</t>
  </si>
  <si>
    <t>Why Decision-Relevant</t>
  </si>
  <si>
    <t>Not Selected</t>
  </si>
  <si>
    <t>Axis 1</t>
  </si>
  <si>
    <t>Axis 2</t>
  </si>
  <si>
    <t>Focal Question</t>
  </si>
  <si>
    <t>Base Plan</t>
  </si>
  <si>
    <t>2 × 2 SCENARIO CANVAS</t>
  </si>
  <si>
    <t>AXIS 2 — HIGH ENDPOINT</t>
  </si>
  <si>
    <t>SCENARIO 2
High Axis 2 / Low Axis 1
Enter scenario name, headline narrative and defining conditions.</t>
  </si>
  <si>
    <t>SCENARIO 1
High Axis 2 / High Axis 1
Enter scenario name, headline narrative and defining conditions.</t>
  </si>
  <si>
    <t>SCENARIO 4
Low Axis 2 / Low Axis 1
Enter scenario name, headline narrative and defining conditions.</t>
  </si>
  <si>
    <t>SCENARIO 3
Low Axis 2 / High Axis 1
Enter scenario name, headline narrative and defining conditions.</t>
  </si>
  <si>
    <t>AXIS 2 — LOW ENDPOINT</t>
  </si>
  <si>
    <t>AXIS 1 — LOW ENDPOINT</t>
  </si>
  <si>
    <t>AXIS 1 — HIGH ENDPOINT</t>
  </si>
  <si>
    <t>SCENARIO SPECIFICATION &amp; TRIGGERS</t>
  </si>
  <si>
    <t>Scenario</t>
  </si>
  <si>
    <t>Headline Narrative</t>
  </si>
  <si>
    <t>Policy / Regulation</t>
  </si>
  <si>
    <t>Demand</t>
  </si>
  <si>
    <t>Supply Chain</t>
  </si>
  <si>
    <t>Technology</t>
  </si>
  <si>
    <t>Competition</t>
  </si>
  <si>
    <t>Financial Outcome</t>
  </si>
  <si>
    <t>No-Regret Moves</t>
  </si>
  <si>
    <t>Strategic Options</t>
  </si>
  <si>
    <t>Downside Hedges</t>
  </si>
  <si>
    <t>Trigger 1</t>
  </si>
  <si>
    <t>Trigger 2</t>
  </si>
  <si>
    <t>Trigger 3</t>
  </si>
  <si>
    <t>Trigger Owner</t>
  </si>
  <si>
    <t>Review Frequency</t>
  </si>
  <si>
    <t>Scenario Status</t>
  </si>
  <si>
    <t>Scenario 1</t>
  </si>
  <si>
    <t>Quarterly</t>
  </si>
  <si>
    <t>Scenario 2</t>
  </si>
  <si>
    <t>Scenario 3</t>
  </si>
  <si>
    <t>Scenario 4</t>
  </si>
  <si>
    <t>Enterprise Toolkits  |  support@enterprsie-toolkits.org  |  © 2020  |  Confidential and Proprietary  |  Page 4 of 6</t>
  </si>
  <si>
    <t>WORKED EXAMPLE  |  NOVAGRID PESTEL &amp; SCENARIO ANALYSIS</t>
  </si>
  <si>
    <t>Completed FY2020 external radar, four FY2023 scenarios and strategic response portfolio</t>
  </si>
  <si>
    <t>Highest External Priority</t>
  </si>
  <si>
    <t>Critical Signals</t>
  </si>
  <si>
    <t>FY2023 Revenue Range</t>
  </si>
  <si>
    <t>Recommended No-Regret Investment</t>
  </si>
  <si>
    <t>USD 14.2–19.5bn</t>
  </si>
  <si>
    <t>COMPLETED PESTEL EXTERNAL RADAR</t>
  </si>
  <si>
    <t>CATEGORY EXPOSURE</t>
  </si>
  <si>
    <t>Impact</t>
  </si>
  <si>
    <t>Observable Trigger</t>
  </si>
  <si>
    <t>Evidence Status</t>
  </si>
  <si>
    <t>Scenario Relevance</t>
  </si>
  <si>
    <t>Max Priority</t>
  </si>
  <si>
    <t>P01</t>
  </si>
  <si>
    <t>Public grid-investment stimulus</t>
  </si>
  <si>
    <t>Opportunity</t>
  </si>
  <si>
    <t>1–3 years</t>
  </si>
  <si>
    <t>Chief Strategy Officer</t>
  </si>
  <si>
    <t>Governments expand transmission, resilience and electrification programs. Test capital allocation, localization and commercial choices against this force.</t>
  </si>
  <si>
    <t>Annual public grid awards exceed USD 90bn.</t>
  </si>
  <si>
    <t>Validated</t>
  </si>
  <si>
    <t>All Scenarios</t>
  </si>
  <si>
    <t>P02</t>
  </si>
  <si>
    <t>Regional industrial policy</t>
  </si>
  <si>
    <t>Mixed</t>
  </si>
  <si>
    <t>0–3 years</t>
  </si>
  <si>
    <t>Local-content incentives and strategic-industry subsidies reshape sourcing and manufacturing. Test capital allocation, localization and commercial choices against this force.</t>
  </si>
  <si>
    <t>Local-content requirements exceed 50% in three priority markets.</t>
  </si>
  <si>
    <t>P03</t>
  </si>
  <si>
    <t>Trade and export-control fragmentation</t>
  </si>
  <si>
    <t>Threat</t>
  </si>
  <si>
    <t>0–2 years</t>
  </si>
  <si>
    <t>General Counsel</t>
  </si>
  <si>
    <t>Tariffs and technology controls restrict cross-border equipment and software flows. Test capital allocation, localization and commercial choices against this force.</t>
  </si>
  <si>
    <t>New controls affect power electronics or grid software.</t>
  </si>
  <si>
    <t>P04</t>
  </si>
  <si>
    <t>Energy-security intervention</t>
  </si>
  <si>
    <t>Chief Commercial Officer</t>
  </si>
  <si>
    <t>Governments prioritize domestic supply, grid reliability and strategic inventories. Test capital allocation, localization and commercial choices against this force.</t>
  </si>
  <si>
    <t>National resilience tenders increase &gt;20% year on year.</t>
  </si>
  <si>
    <t>E01</t>
  </si>
  <si>
    <t>Copper and semiconductor inflation</t>
  </si>
  <si>
    <t>Input-cost volatility pressures margin and customer delivery. Test capital allocation, localization and commercial choices against this force.</t>
  </si>
  <si>
    <t>Copper index &gt;20% above plan or chip lead time &gt;30 weeks.</t>
  </si>
  <si>
    <t>E02</t>
  </si>
  <si>
    <t>Interest-rate and infrastructure-finance cycle</t>
  </si>
  <si>
    <t>1–4 years</t>
  </si>
  <si>
    <t>Chief Financial Officer</t>
  </si>
  <si>
    <t>Funding costs influence utility capex and project economics. Test capital allocation, localization and commercial choices against this force.</t>
  </si>
  <si>
    <t>Utility bond yields rise &gt;150 bps above plan.</t>
  </si>
  <si>
    <t>E03</t>
  </si>
  <si>
    <t>Currency volatility</t>
  </si>
  <si>
    <t>Global revenue and procurement exposure create earnings volatility. Test capital allocation, localization and commercial choices against this force.</t>
  </si>
  <si>
    <t>Trade-weighted FX moves &gt;8% in a quarter.</t>
  </si>
  <si>
    <t>E04</t>
  </si>
  <si>
    <t>Aftermarket resilience</t>
  </si>
  <si>
    <t>0–4 years</t>
  </si>
  <si>
    <t>Utilities preserve maintenance and service spend during slower equipment cycles. Test capital allocation, localization and commercial choices against this force.</t>
  </si>
  <si>
    <t>Service renewal rate exceeds 92%.</t>
  </si>
  <si>
    <t>S01</t>
  </si>
  <si>
    <t>Reliability expectations</t>
  </si>
  <si>
    <t>0–5 years</t>
  </si>
  <si>
    <t>Customers and communities demand fewer outages and faster recovery. Test capital allocation, localization and commercial choices against this force.</t>
  </si>
  <si>
    <t>Reliability penalties increase in two major utility markets.</t>
  </si>
  <si>
    <t>TOP EXTERNAL FORCES</t>
  </si>
  <si>
    <t>S02</t>
  </si>
  <si>
    <t>Talent competition</t>
  </si>
  <si>
    <t>Power-electronics, software and data skills remain scarce globally. Test capital allocation, localization and commercial choices against this force.</t>
  </si>
  <si>
    <t>Critical-role vacancy &gt;15% or attrition &gt;12%.</t>
  </si>
  <si>
    <t>Rank</t>
  </si>
  <si>
    <t>Signal</t>
  </si>
  <si>
    <t>Priority</t>
  </si>
  <si>
    <t>Management Meaning</t>
  </si>
  <si>
    <t>S03</t>
  </si>
  <si>
    <t>Community scrutiny of infrastructure</t>
  </si>
  <si>
    <t>1–5 years</t>
  </si>
  <si>
    <t>Large projects face stronger requirements for consultation and local benefits. Test capital allocation, localization and commercial choices against this force.</t>
  </si>
  <si>
    <t>Permitting timelines extend &gt;20% in two regions.</t>
  </si>
  <si>
    <t>Requires pricing, design-to-value and strategic supply actions.</t>
  </si>
  <si>
    <t>S04</t>
  </si>
  <si>
    <t>Electrification adoption</t>
  </si>
  <si>
    <t>2–7 years</t>
  </si>
  <si>
    <t>Transport, buildings and industrial customers increase electricity demand. Test capital allocation, localization and commercial choices against this force.</t>
  </si>
  <si>
    <t>Electricity-demand forecasts increase &gt;2 ppt.</t>
  </si>
  <si>
    <t>Requires regional product, sourcing and technology architecture.</t>
  </si>
  <si>
    <t>T01</t>
  </si>
  <si>
    <t>Grid automation and AI adoption</t>
  </si>
  <si>
    <t>Utilities deploy digital substations, predictive operations and autonomous controls. Test capital allocation, localization and commercial choices against this force.</t>
  </si>
  <si>
    <t>Digital-grid tender share exceeds 35%.</t>
  </si>
  <si>
    <t>Physical climate disruption</t>
  </si>
  <si>
    <t>Requires site, supplier and product-resilience planning.</t>
  </si>
  <si>
    <t>T02</t>
  </si>
  <si>
    <t>Long-duration storage economics</t>
  </si>
  <si>
    <t>Technology cost and bankability determine storage-system demand. Test capital allocation, localization and commercial choices against this force.</t>
  </si>
  <si>
    <t>Installed system cost falls below USD 150/kWh.</t>
  </si>
  <si>
    <t>Accelerating decarbonization mandates</t>
  </si>
  <si>
    <t>Creates demand upside but uncertainty in pace and geography.</t>
  </si>
  <si>
    <t>T03</t>
  </si>
  <si>
    <t>Cybersecurity requirements</t>
  </si>
  <si>
    <t>Connected infrastructure requires secure-by-design products and continuous monitoring. Test capital allocation, localization and commercial choices against this force.</t>
  </si>
  <si>
    <t>Mandatory product certification introduced in two regions.</t>
  </si>
  <si>
    <t>Makes secure-by-design capability and continuous monitoring strategic.</t>
  </si>
  <si>
    <t>T04</t>
  </si>
  <si>
    <t>Power-electronics substitution</t>
  </si>
  <si>
    <t>New semiconductor materials change efficiency, architecture and supplier economics. Test capital allocation, localization and commercial choices against this force.</t>
  </si>
  <si>
    <t>Wide-bandgap adoption exceeds 30% of new platforms.</t>
  </si>
  <si>
    <t>Cyber and critical-infrastructure regulation</t>
  </si>
  <si>
    <t>Makes certification and regulatory market access strategic.</t>
  </si>
  <si>
    <t>EN01</t>
  </si>
  <si>
    <t>1–7 years</t>
  </si>
  <si>
    <t>Policy and customer commitments increase demand for grid and electrification investment. Test capital allocation, localization and commercial choices against this force.</t>
  </si>
  <si>
    <t>Three priority markets raise 2030 decarbonization targets.</t>
  </si>
  <si>
    <t>EN02</t>
  </si>
  <si>
    <t>0–7 years</t>
  </si>
  <si>
    <t>Chief Risk Officer</t>
  </si>
  <si>
    <t>Heat, storms and flooding affect infrastructure demand, sites and suppliers. Test capital allocation, localization and commercial choices against this force.</t>
  </si>
  <si>
    <t>Climate-related supplier/site interruption exceeds 10 days.</t>
  </si>
  <si>
    <t>EN03</t>
  </si>
  <si>
    <t>Product carbon transparency</t>
  </si>
  <si>
    <t>Customers require lifecycle carbon data and low-carbon product alternatives. Test capital allocation, localization and commercial choices against this force.</t>
  </si>
  <si>
    <t>Carbon declarations required in &gt;50% of strategic bids.</t>
  </si>
  <si>
    <t>EN04</t>
  </si>
  <si>
    <t>Resource and water constraints</t>
  </si>
  <si>
    <t>Manufacturing and supplier locations face water, energy and material constraints. Test capital allocation, localization and commercial choices against this force.</t>
  </si>
  <si>
    <t>Two strategic sites enter high-stress water classification.</t>
  </si>
  <si>
    <t>L01</t>
  </si>
  <si>
    <t>Product, data and operational-resilience obligations become mandatory. Test capital allocation, localization and commercial choices against this force.</t>
  </si>
  <si>
    <t>New critical-infrastructure obligations apply in a major region.</t>
  </si>
  <si>
    <t>L02</t>
  </si>
  <si>
    <t>Carbon pricing and border adjustment</t>
  </si>
  <si>
    <t>Embedded carbon affects product economics and sourcing choices. Test capital allocation, localization and commercial choices against this force.</t>
  </si>
  <si>
    <t>Effective carbon cost exceeds USD 80/tCO2e.</t>
  </si>
  <si>
    <t>L03</t>
  </si>
  <si>
    <t>Product sustainability and circularity rules</t>
  </si>
  <si>
    <t>1–6 years</t>
  </si>
  <si>
    <t>Repairability, recycled content and end-of-life obligations increase. Test capital allocation, localization and commercial choices against this force.</t>
  </si>
  <si>
    <t>Mandatory recycled content introduced in priority products.</t>
  </si>
  <si>
    <t>L04</t>
  </si>
  <si>
    <t>Competition and data-sharing rules</t>
  </si>
  <si>
    <t>Platform partnerships and utility data use face legal constraints. Test capital allocation, localization and commercial choices against this force.</t>
  </si>
  <si>
    <t>Cross-border operational-data sharing is restricted.</t>
  </si>
  <si>
    <t>SELECTED CRITICAL UNCERTAINTIES &amp; SCENARIO ARCHITECTURE</t>
  </si>
  <si>
    <t>Critical Uncertainty</t>
  </si>
  <si>
    <t>Independence</t>
  </si>
  <si>
    <t>Axis Suitability</t>
  </si>
  <si>
    <t>AXIS 2 — COORDINATED / OPEN</t>
  </si>
  <si>
    <t>Pace of global decarbonization and grid investment</t>
  </si>
  <si>
    <t>Slow / uneven investment</t>
  </si>
  <si>
    <t>Rapid infrastructure acceleration</t>
  </si>
  <si>
    <t>Degree of global market coordination</t>
  </si>
  <si>
    <t>Fragmented regional blocks</t>
  </si>
  <si>
    <t>Coordinated open standards and trade</t>
  </si>
  <si>
    <t>OPEN MARKET DRIFT
Slow decarbonization / coordinated markets
Open trade and normalized supply, but slower infrastructure demand.</t>
  </si>
  <si>
    <t>COORDINATED GREEN ACCELERATION
Rapid decarbonization / coordinated markets
Strong policy, finance and common standards accelerate demand.</t>
  </si>
  <si>
    <t>FY2023</t>
  </si>
  <si>
    <t>FRAGMENTED COST SQUEEZE
Slow decarbonization / fragmented markets
Weak growth combines with trade barriers and cost inflation.</t>
  </si>
  <si>
    <t>REGIONAL GREEN BLOCKS
Rapid decarbonization / fragmented markets
Strong demand, but local-content and regional technology stacks increase complexity.</t>
  </si>
  <si>
    <t>AXIS 2 — FRAGMENTED / REGIONALIZED</t>
  </si>
  <si>
    <t>AXIS 1 — SLOW / UNEVEN DECARBONIZATION</t>
  </si>
  <si>
    <t>AXIS 1 — RAPID DECARBONIZATION</t>
  </si>
  <si>
    <t>QUANTIFIED FY2023 SCENARIO OUTCOMES</t>
  </si>
  <si>
    <t>Free Cash Flow</t>
  </si>
  <si>
    <t>Service Mix</t>
  </si>
  <si>
    <t>Capex</t>
  </si>
  <si>
    <t>Input Inflation</t>
  </si>
  <si>
    <t>Critical Lead Time</t>
  </si>
  <si>
    <t>Revenue vs Base Plan</t>
  </si>
  <si>
    <t>Margin vs Base Plan</t>
  </si>
  <si>
    <t>FCF vs Base Plan</t>
  </si>
  <si>
    <t>Strategic Posture</t>
  </si>
  <si>
    <t>Coordinated Green Acceleration</t>
  </si>
  <si>
    <t>Commit growth capacity; accelerate platforms and partnerships.</t>
  </si>
  <si>
    <t>Regional Green Blocks</t>
  </si>
  <si>
    <t>Localize selectively; regionalize products, supply and compliance.</t>
  </si>
  <si>
    <t>Open Market Drift</t>
  </si>
  <si>
    <t>Protect returns; emphasize service, pricing and modular investments.</t>
  </si>
  <si>
    <t>Fragmented Cost Squeeze</t>
  </si>
  <si>
    <t>Defend cash and margin; defer capacity and increase resilience.</t>
  </si>
  <si>
    <t>STRATEGIC RESPONSE PORTFOLIO</t>
  </si>
  <si>
    <t>Strategic Response</t>
  </si>
  <si>
    <t>Investment</t>
  </si>
  <si>
    <t>Coordinated Green</t>
  </si>
  <si>
    <t>Response Type</t>
  </si>
  <si>
    <t>Decision Rule</t>
  </si>
  <si>
    <t>Executive Sponsor</t>
  </si>
  <si>
    <t>First Milestone</t>
  </si>
  <si>
    <t>Value / Risk Addressed</t>
  </si>
  <si>
    <t>Status</t>
  </si>
  <si>
    <t>Cyber-certified digital-grid platform</t>
  </si>
  <si>
    <t>No-Regret</t>
  </si>
  <si>
    <t>Commit now</t>
  </si>
  <si>
    <t>Common certification architecture approved.</t>
  </si>
  <si>
    <t>Growth and regulatory access.</t>
  </si>
  <si>
    <t>Active</t>
  </si>
  <si>
    <t>Strategic semiconductor and copper resilience</t>
  </si>
  <si>
    <t>Dual-source and design-to-value plans launched.</t>
  </si>
  <si>
    <t>Margin and delivery protection.</t>
  </si>
  <si>
    <t>Regional localization modules</t>
  </si>
  <si>
    <t>Option</t>
  </si>
  <si>
    <t>Scale when local-content trigger is met.</t>
  </si>
  <si>
    <t>Three regional localization blueprints completed.</t>
  </si>
  <si>
    <t>Market access and tariff resilience.</t>
  </si>
  <si>
    <t>Designed</t>
  </si>
  <si>
    <t>Storage manufacturing capacity expansion</t>
  </si>
  <si>
    <t>Release when storage economics and backlog triggers are met.</t>
  </si>
  <si>
    <t>President, Storage Systems</t>
  </si>
  <si>
    <t>Permits and supplier slots secured.</t>
  </si>
  <si>
    <t>Demand upside capacity.</t>
  </si>
  <si>
    <t>Option Held</t>
  </si>
  <si>
    <t>Lifecycle-service growth engine</t>
  </si>
  <si>
    <t>Installed-base campaigns launched in top 12 markets.</t>
  </si>
  <si>
    <t>Recurring revenue resilience.</t>
  </si>
  <si>
    <t>Critical-skills academy</t>
  </si>
  <si>
    <t>First 500 roles enrolled.</t>
  </si>
  <si>
    <t>Execution capacity.</t>
  </si>
  <si>
    <t>Regional inventory and cash buffer</t>
  </si>
  <si>
    <t>Hedge</t>
  </si>
  <si>
    <t>Activate when lead time or trade trigger is met.</t>
  </si>
  <si>
    <t>Buffer rules and funding limits approved.</t>
  </si>
  <si>
    <t>Continuity and downside protection.</t>
  </si>
  <si>
    <t>Enterprise Toolkits  |  support@enterprsie-toolkits.org  |  © 2020  |  Confidential and Proprietary  |  Page 5 of 6</t>
  </si>
  <si>
    <t>BOARD EXTERNAL-ENVIRONMENT WAR-ROOM</t>
  </si>
  <si>
    <t>NovaGrid Energy Systems Group | PESTEL priorities, scenario outcomes, triggers and strategic choices</t>
  </si>
  <si>
    <t>Downside EBITDA Margin</t>
  </si>
  <si>
    <t>No-Regret Capital</t>
  </si>
  <si>
    <t>BOARD HEADLINE: External demand upside is significant, but value creation depends on market coordination, supply resilience, regulatory readiness and the pace of infrastructure investment. Commit no-regret capabilities now; hold capacity and localization as trigger-based options.</t>
  </si>
  <si>
    <t>PESTEL CATEGORY PRIORITY</t>
  </si>
  <si>
    <t>SCENARIO LANDSCAPE</t>
  </si>
  <si>
    <t>Maximum Priority</t>
  </si>
  <si>
    <t>Board Interpretation</t>
  </si>
  <si>
    <t>AXIS 2 — COORDINATED / OPEN MARKETS</t>
  </si>
  <si>
    <t>Industrial policy and trade fragmentation require regional architecture.</t>
  </si>
  <si>
    <t>Input inflation and financing conditions shape margin and demand.</t>
  </si>
  <si>
    <t>OPEN MARKET DRIFT
Revenue USD 15.6bn
EBITDA 14.8%
Service-led resilience; disciplined capital.</t>
  </si>
  <si>
    <t>COORDINATED GREEN ACCELERATION
Revenue USD 19.5bn
EBITDA 17.2%
Commit growth capacity and platforms.</t>
  </si>
  <si>
    <t>Reliability expectations and talent constraints affect growth capacity.</t>
  </si>
  <si>
    <t>Digital-grid, storage and cyber requirements reshape the portfolio.</t>
  </si>
  <si>
    <t>Decarbonization and physical climate create demand and resilience needs.</t>
  </si>
  <si>
    <t>Critical-infrastructure and carbon rules affect market access and economics.</t>
  </si>
  <si>
    <t>FRAGMENTED COST SQUEEZE
Revenue USD 14.2bn
EBITDA 11.5%
Defend cash, margin and continuity.</t>
  </si>
  <si>
    <t>REGIONAL GREEN BLOCKS
Revenue USD 18.2bn
EBITDA 15.4%
Localize selectively and regionalize compliance.</t>
  </si>
  <si>
    <t>AXIS 2 — FRAGMENTED / REGIONALIZED MARKETS</t>
  </si>
  <si>
    <t>SCENARIO FINANCIAL OUTCOMES</t>
  </si>
  <si>
    <t>TRIGGER MONITOR</t>
  </si>
  <si>
    <t>Trigger</t>
  </si>
  <si>
    <t>Current Value</t>
  </si>
  <si>
    <t>Trigger Level</t>
  </si>
  <si>
    <t>Scenario Signal</t>
  </si>
  <si>
    <t>Owner</t>
  </si>
  <si>
    <t>Review</t>
  </si>
  <si>
    <t>Required Decision</t>
  </si>
  <si>
    <t>Annual public grid awards</t>
  </si>
  <si>
    <t>Higher</t>
  </si>
  <si>
    <t>Coordinated / Regional Green</t>
  </si>
  <si>
    <t>Release growth-platform investment when triggered.</t>
  </si>
  <si>
    <t>Local-content requirement</t>
  </si>
  <si>
    <t>Monthly</t>
  </si>
  <si>
    <t>Activate regional localization modules.</t>
  </si>
  <si>
    <t>Escalate pricing and material-substitution actions.</t>
  </si>
  <si>
    <t>Activate inventory and design alternatives.</t>
  </si>
  <si>
    <t>Effective carbon cost</t>
  </si>
  <si>
    <t>Regional / Coordinated Green</t>
  </si>
  <si>
    <t>Rebalance sourcing and low-carbon portfolio.</t>
  </si>
  <si>
    <t>Digital-grid tender share</t>
  </si>
  <si>
    <t>Accelerate digital-grid product capacity.</t>
  </si>
  <si>
    <t>Open Market Drift / Downside</t>
  </si>
  <si>
    <t>Scale installed-base campaigns.</t>
  </si>
  <si>
    <t>BOARD CAPITAL STANCE</t>
  </si>
  <si>
    <t>Release accelerated hiring and academy capacity.</t>
  </si>
  <si>
    <t>Capital Bucket</t>
  </si>
  <si>
    <t>Amount</t>
  </si>
  <si>
    <t>Release Rule</t>
  </si>
  <si>
    <t>Board Decision</t>
  </si>
  <si>
    <t>No-Regret Commitments</t>
  </si>
  <si>
    <t>Cyber platform, supply resilience, services and skills.</t>
  </si>
  <si>
    <t>Commit immediately.</t>
  </si>
  <si>
    <t>Approve.</t>
  </si>
  <si>
    <t>Growth Options</t>
  </si>
  <si>
    <t>Localization and storage capacity.</t>
  </si>
  <si>
    <t>Release against scenario triggers.</t>
  </si>
  <si>
    <t>Authorize contingent capacity.</t>
  </si>
  <si>
    <t>RECOMMENDED BOARD DECISION
Approve USD 440 million of no-regret investments, authorize USD 270 million of trigger-based options, establish a USD 70 million downside hedge and retain USD 220 million as strategic reserve. Review the trigger dashboard quarterly and update the four scenarios when two or more critical signals change status.</t>
  </si>
  <si>
    <t>Downside Hedge</t>
  </si>
  <si>
    <t>Inventory, cash and continuity buffers.</t>
  </si>
  <si>
    <t>Activate on trade or lead-time triggers.</t>
  </si>
  <si>
    <t>Approve limits and governance.</t>
  </si>
  <si>
    <t>Strategic Reserve</t>
  </si>
  <si>
    <t>Unallocated capital for scenario shifts.</t>
  </si>
  <si>
    <t>Retain until trigger evidence strengthens.</t>
  </si>
  <si>
    <t>Preserve flexibility.</t>
  </si>
  <si>
    <t>Total Envelope</t>
  </si>
  <si>
    <t>FY2021–FY2023 strategic investment.</t>
  </si>
  <si>
    <t>Quarterly scenario review.</t>
  </si>
  <si>
    <t>Approve capital architecture.</t>
  </si>
  <si>
    <t>Enterprise Toolkits  |  support@enterprsie-toolkits.org  |  © 2020  |  Confidential and Proprietary  |  Page 6 of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</si>
</sst>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quot; bn&quot;"/>
    <numFmt numFmtId="166" formatCode="0.0%"/>
    <numFmt numFmtId="167" formatCode="\$0&quot; m&quot;"/>
    <numFmt numFmtId="168" formatCode="\$0.0&quot; bn&quot;"/>
    <numFmt numFmtId="169" formatCode="0&quot; weeks&quot;"/>
  </numFmts>
  <fonts count="22">
    <font>
      <sz val="11"/>
      <name val="Carlito"/>
    </font>
    <font>
      <b/>
      <sz val="9"/>
      <color rgb="FFFFFFFF"/>
      <name val="Aptos"/>
    </font>
    <font>
      <sz val="11"/>
      <name val="Aptos"/>
    </font>
    <font>
      <b/>
      <sz val="20"/>
      <color rgb="FF172027"/>
      <name val="Aptos"/>
    </font>
    <font>
      <i/>
      <sz val="10"/>
      <color rgb="FF5C6B75"/>
      <name val="Aptos"/>
    </font>
    <font>
      <b/>
      <sz val="23"/>
      <color rgb="FFFFFFFF"/>
      <name val="Aptos"/>
    </font>
    <font>
      <b/>
      <sz val="14"/>
      <color rgb="FF172027"/>
      <name val="Aptos"/>
    </font>
    <font>
      <sz val="11"/>
      <color rgb="FF5C6B75"/>
      <name val="Aptos"/>
    </font>
    <font>
      <b/>
      <sz val="10"/>
      <color rgb="FFFFFFFF"/>
      <name val="Aptos"/>
    </font>
    <font>
      <b/>
      <sz val="10"/>
      <color rgb="FF1E2A32"/>
      <name val="Aptos"/>
    </font>
    <font>
      <b/>
      <sz val="9"/>
      <color rgb="FF172027"/>
      <name val="Aptos"/>
    </font>
    <font>
      <sz val="9"/>
      <color rgb="FF1E2A32"/>
      <name val="Aptos"/>
    </font>
    <font>
      <b/>
      <sz val="9"/>
      <color rgb="FF1E2A32"/>
      <name val="Aptos"/>
    </font>
    <font>
      <sz val="8"/>
      <color rgb="FFFFFFFF"/>
      <name val="Aptos"/>
    </font>
    <font>
      <sz val="10"/>
      <color rgb="FFFFFFFF"/>
      <name val="Aptos"/>
    </font>
    <font>
      <b/>
      <sz val="19"/>
      <color rgb="FF172027"/>
      <name val="Aptos"/>
    </font>
    <font>
      <b/>
      <sz val="11"/>
      <color rgb="FF172027"/>
      <name val="Aptos"/>
    </font>
    <font>
      <sz val="10"/>
      <color rgb="FF5C6B75"/>
      <name val="Aptos"/>
    </font>
    <font>
      <sz val="10"/>
      <color rgb="FF1E2A32"/>
      <name val="Aptos"/>
    </font>
    <font>
      <b/>
      <sz val="11"/>
      <color rgb="FF1E2A32"/>
      <name val="Aptos"/>
    </font>
    <font>
      <b/>
      <sz val="10"/>
      <color rgb="FF172027"/>
      <name val="Aptos"/>
    </font>
    <font>
      <b/>
      <sz val="8"/>
      <color rgb="FFFFFFFF"/>
      <name val="Aptos"/>
    </font>
  </fonts>
  <fills count="19">
    <fill>
      <patternFill patternType="none"/>
    </fill>
    <fill>
      <patternFill patternType="gray125"/>
    </fill>
    <fill>
      <patternFill patternType="solid">
        <fgColor rgb="FF172027"/>
      </patternFill>
    </fill>
    <fill>
      <patternFill patternType="solid">
        <fgColor rgb="FFFFFFFF"/>
      </patternFill>
    </fill>
    <fill>
      <patternFill patternType="solid">
        <fgColor rgb="FFE67E45"/>
      </patternFill>
    </fill>
    <fill>
      <patternFill patternType="solid">
        <fgColor rgb="FFDDF1F0"/>
      </patternFill>
    </fill>
    <fill>
      <patternFill patternType="solid">
        <fgColor rgb="FFF3F6F7"/>
      </patternFill>
    </fill>
    <fill>
      <patternFill patternType="solid">
        <fgColor rgb="FF0E5961"/>
      </patternFill>
    </fill>
    <fill>
      <patternFill patternType="solid">
        <fgColor rgb="FFF9E5D8"/>
      </patternFill>
    </fill>
    <fill>
      <patternFill patternType="solid">
        <fgColor rgb="FFF7EDCF"/>
      </patternFill>
    </fill>
    <fill>
      <patternFill patternType="solid">
        <fgColor rgb="FFECE8F5"/>
      </patternFill>
    </fill>
    <fill>
      <patternFill patternType="solid">
        <fgColor rgb="FF26343D"/>
      </patternFill>
    </fill>
    <fill>
      <patternFill patternType="solid">
        <fgColor rgb="FFE4EDF7"/>
      </patternFill>
    </fill>
    <fill>
      <patternFill patternType="solid">
        <fgColor rgb="FFFFF3BF"/>
      </patternFill>
    </fill>
    <fill>
      <patternFill patternType="solid">
        <fgColor rgb="FFDCE3E7"/>
      </patternFill>
    </fill>
    <fill>
      <patternFill patternType="solid">
        <fgColor rgb="FF7566A8"/>
      </patternFill>
    </fill>
    <fill>
      <patternFill patternType="solid">
        <fgColor rgb="FFE1F0E8"/>
      </patternFill>
    </fill>
    <fill>
      <patternFill patternType="solid">
        <fgColor rgb="FFF5DEDD"/>
      </patternFill>
    </fill>
    <fill>
      <patternFill patternType="solid">
        <fgColor theme="8" tint="-0.249977111117893"/>
        <bgColor indexed="64"/>
      </patternFill>
    </fill>
  </fills>
  <borders count="68">
    <border>
      <left/>
      <right/>
      <top/>
      <bottom/>
      <diagonal/>
    </border>
    <border>
      <left style="thin">
        <color rgb="FF159A9C"/>
      </left>
      <right/>
      <top style="thin">
        <color rgb="FF159A9C"/>
      </top>
      <bottom/>
      <diagonal/>
    </border>
    <border>
      <left/>
      <right/>
      <top style="thin">
        <color rgb="FF159A9C"/>
      </top>
      <bottom/>
      <diagonal/>
    </border>
    <border>
      <left/>
      <right style="thin">
        <color rgb="FF159A9C"/>
      </right>
      <top style="thin">
        <color rgb="FF159A9C"/>
      </top>
      <bottom/>
      <diagonal/>
    </border>
    <border>
      <left style="thin">
        <color rgb="FF159A9C"/>
      </left>
      <right/>
      <top/>
      <bottom/>
      <diagonal/>
    </border>
    <border>
      <left/>
      <right style="thin">
        <color rgb="FF159A9C"/>
      </right>
      <top/>
      <bottom/>
      <diagonal/>
    </border>
    <border>
      <left style="thin">
        <color rgb="FF159A9C"/>
      </left>
      <right/>
      <top/>
      <bottom style="thin">
        <color rgb="FF159A9C"/>
      </bottom>
      <diagonal/>
    </border>
    <border>
      <left/>
      <right/>
      <top/>
      <bottom style="thin">
        <color rgb="FF159A9C"/>
      </bottom>
      <diagonal/>
    </border>
    <border>
      <left/>
      <right style="thin">
        <color rgb="FF159A9C"/>
      </right>
      <top/>
      <bottom style="thin">
        <color rgb="FF159A9C"/>
      </bottom>
      <diagonal/>
    </border>
    <border>
      <left style="thin">
        <color rgb="FFDCE3E7"/>
      </left>
      <right/>
      <top style="thin">
        <color rgb="FFDCE3E7"/>
      </top>
      <bottom/>
      <diagonal/>
    </border>
    <border>
      <left/>
      <right/>
      <top style="thin">
        <color rgb="FFDCE3E7"/>
      </top>
      <bottom/>
      <diagonal/>
    </border>
    <border>
      <left/>
      <right style="thin">
        <color rgb="FFDCE3E7"/>
      </right>
      <top style="thin">
        <color rgb="FFDCE3E7"/>
      </top>
      <bottom/>
      <diagonal/>
    </border>
    <border>
      <left style="thin">
        <color rgb="FFDCE3E7"/>
      </left>
      <right/>
      <top/>
      <bottom/>
      <diagonal/>
    </border>
    <border>
      <left/>
      <right style="thin">
        <color rgb="FFDCE3E7"/>
      </right>
      <top/>
      <bottom/>
      <diagonal/>
    </border>
    <border>
      <left style="thin">
        <color rgb="FFDCE3E7"/>
      </left>
      <right/>
      <top/>
      <bottom style="thin">
        <color rgb="FFDCE3E7"/>
      </bottom>
      <diagonal/>
    </border>
    <border>
      <left/>
      <right/>
      <top/>
      <bottom style="thin">
        <color rgb="FFDCE3E7"/>
      </bottom>
      <diagonal/>
    </border>
    <border>
      <left/>
      <right style="thin">
        <color rgb="FFDCE3E7"/>
      </right>
      <top/>
      <bottom style="thin">
        <color rgb="FFDCE3E7"/>
      </bottom>
      <diagonal/>
    </border>
    <border>
      <left style="thin">
        <color rgb="FFE67E45"/>
      </left>
      <right/>
      <top style="thin">
        <color rgb="FFE67E45"/>
      </top>
      <bottom/>
      <diagonal/>
    </border>
    <border>
      <left/>
      <right/>
      <top style="thin">
        <color rgb="FFE67E45"/>
      </top>
      <bottom/>
      <diagonal/>
    </border>
    <border>
      <left/>
      <right style="thin">
        <color rgb="FFE67E45"/>
      </right>
      <top style="thin">
        <color rgb="FFE67E45"/>
      </top>
      <bottom/>
      <diagonal/>
    </border>
    <border>
      <left style="thin">
        <color rgb="FFE67E45"/>
      </left>
      <right/>
      <top/>
      <bottom/>
      <diagonal/>
    </border>
    <border>
      <left/>
      <right style="thin">
        <color rgb="FFE67E45"/>
      </right>
      <top/>
      <bottom/>
      <diagonal/>
    </border>
    <border>
      <left style="thin">
        <color rgb="FFE67E45"/>
      </left>
      <right/>
      <top/>
      <bottom style="thin">
        <color rgb="FFE67E45"/>
      </bottom>
      <diagonal/>
    </border>
    <border>
      <left/>
      <right/>
      <top/>
      <bottom style="thin">
        <color rgb="FFE67E45"/>
      </bottom>
      <diagonal/>
    </border>
    <border>
      <left/>
      <right style="thin">
        <color rgb="FFE67E45"/>
      </right>
      <top/>
      <bottom style="thin">
        <color rgb="FFE67E45"/>
      </bottom>
      <diagonal/>
    </border>
    <border>
      <left style="thin">
        <color rgb="FFD5A83E"/>
      </left>
      <right/>
      <top style="thin">
        <color rgb="FFD5A83E"/>
      </top>
      <bottom/>
      <diagonal/>
    </border>
    <border>
      <left/>
      <right/>
      <top style="thin">
        <color rgb="FFD5A83E"/>
      </top>
      <bottom/>
      <diagonal/>
    </border>
    <border>
      <left/>
      <right style="thin">
        <color rgb="FFD5A83E"/>
      </right>
      <top style="thin">
        <color rgb="FFD5A83E"/>
      </top>
      <bottom/>
      <diagonal/>
    </border>
    <border>
      <left style="thin">
        <color rgb="FFD5A83E"/>
      </left>
      <right/>
      <top/>
      <bottom/>
      <diagonal/>
    </border>
    <border>
      <left/>
      <right style="thin">
        <color rgb="FFD5A83E"/>
      </right>
      <top/>
      <bottom/>
      <diagonal/>
    </border>
    <border>
      <left style="thin">
        <color rgb="FFD5A83E"/>
      </left>
      <right/>
      <top/>
      <bottom style="thin">
        <color rgb="FFD5A83E"/>
      </bottom>
      <diagonal/>
    </border>
    <border>
      <left/>
      <right/>
      <top/>
      <bottom style="thin">
        <color rgb="FFD5A83E"/>
      </bottom>
      <diagonal/>
    </border>
    <border>
      <left/>
      <right style="thin">
        <color rgb="FFD5A83E"/>
      </right>
      <top/>
      <bottom style="thin">
        <color rgb="FFD5A83E"/>
      </bottom>
      <diagonal/>
    </border>
    <border>
      <left style="thin">
        <color rgb="FF7566A8"/>
      </left>
      <right/>
      <top style="thin">
        <color rgb="FF7566A8"/>
      </top>
      <bottom/>
      <diagonal/>
    </border>
    <border>
      <left/>
      <right/>
      <top style="thin">
        <color rgb="FF7566A8"/>
      </top>
      <bottom/>
      <diagonal/>
    </border>
    <border>
      <left/>
      <right style="thin">
        <color rgb="FF7566A8"/>
      </right>
      <top style="thin">
        <color rgb="FF7566A8"/>
      </top>
      <bottom/>
      <diagonal/>
    </border>
    <border>
      <left style="thin">
        <color rgb="FF7566A8"/>
      </left>
      <right/>
      <top/>
      <bottom/>
      <diagonal/>
    </border>
    <border>
      <left/>
      <right style="thin">
        <color rgb="FF7566A8"/>
      </right>
      <top/>
      <bottom/>
      <diagonal/>
    </border>
    <border>
      <left style="thin">
        <color rgb="FF7566A8"/>
      </left>
      <right/>
      <top/>
      <bottom style="thin">
        <color rgb="FF7566A8"/>
      </bottom>
      <diagonal/>
    </border>
    <border>
      <left/>
      <right/>
      <top/>
      <bottom style="thin">
        <color rgb="FF7566A8"/>
      </bottom>
      <diagonal/>
    </border>
    <border>
      <left/>
      <right style="thin">
        <color rgb="FF7566A8"/>
      </right>
      <top/>
      <bottom style="thin">
        <color rgb="FF7566A8"/>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3F72AF"/>
      </left>
      <right/>
      <top style="thin">
        <color rgb="FF3F72AF"/>
      </top>
      <bottom/>
      <diagonal/>
    </border>
    <border>
      <left/>
      <right/>
      <top style="thin">
        <color rgb="FF3F72AF"/>
      </top>
      <bottom/>
      <diagonal/>
    </border>
    <border>
      <left/>
      <right style="thin">
        <color rgb="FF3F72AF"/>
      </right>
      <top style="thin">
        <color rgb="FF3F72AF"/>
      </top>
      <bottom/>
      <diagonal/>
    </border>
    <border>
      <left style="thin">
        <color rgb="FF3F72AF"/>
      </left>
      <right/>
      <top/>
      <bottom/>
      <diagonal/>
    </border>
    <border>
      <left/>
      <right style="thin">
        <color rgb="FF3F72AF"/>
      </right>
      <top/>
      <bottom/>
      <diagonal/>
    </border>
    <border>
      <left style="thin">
        <color rgb="FF3F72AF"/>
      </left>
      <right/>
      <top/>
      <bottom style="thin">
        <color rgb="FF3F72AF"/>
      </bottom>
      <diagonal/>
    </border>
    <border>
      <left/>
      <right/>
      <top/>
      <bottom style="thin">
        <color rgb="FF3F72AF"/>
      </bottom>
      <diagonal/>
    </border>
    <border>
      <left/>
      <right style="thin">
        <color rgb="FF3F72AF"/>
      </right>
      <top/>
      <bottom style="thin">
        <color rgb="FF3F72AF"/>
      </bottom>
      <diagonal/>
    </border>
    <border>
      <left style="thin">
        <color rgb="FF3A8D68"/>
      </left>
      <right/>
      <top style="thin">
        <color rgb="FF3A8D68"/>
      </top>
      <bottom/>
      <diagonal/>
    </border>
    <border>
      <left/>
      <right/>
      <top style="thin">
        <color rgb="FF3A8D68"/>
      </top>
      <bottom/>
      <diagonal/>
    </border>
    <border>
      <left/>
      <right style="thin">
        <color rgb="FF3A8D68"/>
      </right>
      <top style="thin">
        <color rgb="FF3A8D68"/>
      </top>
      <bottom/>
      <diagonal/>
    </border>
    <border>
      <left style="thin">
        <color rgb="FF3A8D68"/>
      </left>
      <right/>
      <top/>
      <bottom/>
      <diagonal/>
    </border>
    <border>
      <left/>
      <right style="thin">
        <color rgb="FF3A8D68"/>
      </right>
      <top/>
      <bottom/>
      <diagonal/>
    </border>
    <border>
      <left style="thin">
        <color rgb="FF3A8D68"/>
      </left>
      <right/>
      <top/>
      <bottom style="thin">
        <color rgb="FF3A8D68"/>
      </bottom>
      <diagonal/>
    </border>
    <border>
      <left/>
      <right/>
      <top/>
      <bottom style="thin">
        <color rgb="FF3A8D68"/>
      </bottom>
      <diagonal/>
    </border>
    <border>
      <left/>
      <right style="thin">
        <color rgb="FF3A8D68"/>
      </right>
      <top/>
      <bottom style="thin">
        <color rgb="FF3A8D68"/>
      </bottom>
      <diagonal/>
    </border>
    <border>
      <left style="thin">
        <color rgb="FFB94A48"/>
      </left>
      <right/>
      <top style="thin">
        <color rgb="FFB94A48"/>
      </top>
      <bottom/>
      <diagonal/>
    </border>
    <border>
      <left/>
      <right/>
      <top style="thin">
        <color rgb="FFB94A48"/>
      </top>
      <bottom/>
      <diagonal/>
    </border>
    <border>
      <left/>
      <right style="thin">
        <color rgb="FFB94A48"/>
      </right>
      <top style="thin">
        <color rgb="FFB94A48"/>
      </top>
      <bottom/>
      <diagonal/>
    </border>
    <border>
      <left style="thin">
        <color rgb="FFB94A48"/>
      </left>
      <right/>
      <top/>
      <bottom/>
      <diagonal/>
    </border>
    <border>
      <left/>
      <right style="thin">
        <color rgb="FFB94A48"/>
      </right>
      <top/>
      <bottom/>
      <diagonal/>
    </border>
    <border>
      <left style="thin">
        <color rgb="FFB94A48"/>
      </left>
      <right/>
      <top/>
      <bottom style="thin">
        <color rgb="FFB94A48"/>
      </bottom>
      <diagonal/>
    </border>
    <border>
      <left/>
      <right/>
      <top/>
      <bottom style="thin">
        <color rgb="FFB94A48"/>
      </bottom>
      <diagonal/>
    </border>
    <border>
      <left/>
      <right style="thin">
        <color rgb="FFB94A48"/>
      </right>
      <top/>
      <bottom style="thin">
        <color rgb="FFB94A48"/>
      </bottom>
      <diagonal/>
    </border>
  </borders>
  <cellStyleXfs count="1">
    <xf numFmtId="0" fontId="0" fillId="0" borderId="0"/>
  </cellStyleXfs>
  <cellXfs count="383">
    <xf numFmtId="0" fontId="0" fillId="0" borderId="0" xfId="0"/>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0" fontId="2" fillId="0" borderId="0" xfId="0" applyNumberFormat="1" applyFont="1" applyFill="1" applyBorder="1" applyAlignment="1">
      <alignment vertical="center"/>
    </xf>
    <xf numFmtId="0" fontId="2" fillId="4" borderId="0" xfId="0" applyNumberFormat="1" applyFont="1" applyFill="1" applyBorder="1" applyAlignment="1">
      <alignment vertical="center"/>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11" fillId="3" borderId="9" xfId="0" applyNumberFormat="1" applyFont="1" applyFill="1" applyBorder="1" applyAlignment="1">
      <alignment vertical="center" wrapText="1"/>
    </xf>
    <xf numFmtId="165" fontId="11" fillId="3" borderId="10" xfId="0" applyNumberFormat="1" applyFont="1" applyFill="1" applyBorder="1" applyAlignment="1">
      <alignment vertical="center" wrapText="1"/>
    </xf>
    <xf numFmtId="166" fontId="11" fillId="3" borderId="10" xfId="0" applyNumberFormat="1" applyFont="1" applyFill="1" applyBorder="1" applyAlignment="1">
      <alignment vertical="center" wrapText="1"/>
    </xf>
    <xf numFmtId="1" fontId="11" fillId="3" borderId="10" xfId="0" applyNumberFormat="1" applyFont="1" applyFill="1" applyBorder="1" applyAlignment="1">
      <alignment vertical="center" wrapText="1"/>
    </xf>
    <xf numFmtId="0" fontId="11" fillId="3" borderId="12" xfId="0" applyNumberFormat="1" applyFont="1" applyFill="1" applyBorder="1" applyAlignment="1">
      <alignment vertical="center" wrapText="1"/>
    </xf>
    <xf numFmtId="165" fontId="11" fillId="3" borderId="0" xfId="0" applyNumberFormat="1" applyFont="1" applyFill="1" applyBorder="1" applyAlignment="1">
      <alignment vertical="center" wrapText="1"/>
    </xf>
    <xf numFmtId="166" fontId="11" fillId="3" borderId="0" xfId="0" applyNumberFormat="1" applyFont="1" applyFill="1" applyBorder="1" applyAlignment="1">
      <alignment vertical="center" wrapText="1"/>
    </xf>
    <xf numFmtId="1" fontId="11" fillId="3" borderId="0" xfId="0" applyNumberFormat="1" applyFont="1" applyFill="1" applyBorder="1" applyAlignment="1">
      <alignment vertical="center" wrapText="1"/>
    </xf>
    <xf numFmtId="0" fontId="10" fillId="5" borderId="14" xfId="0" applyNumberFormat="1" applyFont="1" applyFill="1" applyBorder="1" applyAlignment="1">
      <alignment vertical="center" wrapText="1"/>
    </xf>
    <xf numFmtId="165" fontId="10" fillId="5" borderId="15" xfId="0" applyNumberFormat="1" applyFont="1" applyFill="1" applyBorder="1" applyAlignment="1">
      <alignment vertical="center" wrapText="1"/>
    </xf>
    <xf numFmtId="166" fontId="10" fillId="5" borderId="15" xfId="0" applyNumberFormat="1" applyFont="1" applyFill="1" applyBorder="1" applyAlignment="1">
      <alignment vertical="center" wrapText="1"/>
    </xf>
    <xf numFmtId="0" fontId="10" fillId="5" borderId="16" xfId="0" applyNumberFormat="1" applyFont="1" applyFill="1" applyBorder="1" applyAlignment="1">
      <alignment vertical="center" wrapText="1"/>
    </xf>
    <xf numFmtId="0" fontId="11" fillId="3" borderId="14" xfId="0" applyNumberFormat="1" applyFont="1" applyFill="1" applyBorder="1" applyAlignment="1">
      <alignment vertical="center" wrapText="1"/>
    </xf>
    <xf numFmtId="166" fontId="11" fillId="3" borderId="15" xfId="0" applyNumberFormat="1" applyFont="1" applyFill="1" applyBorder="1" applyAlignment="1">
      <alignment vertical="center" wrapText="1"/>
    </xf>
    <xf numFmtId="0" fontId="1" fillId="4" borderId="41" xfId="0" applyNumberFormat="1" applyFont="1" applyFill="1" applyBorder="1" applyAlignment="1">
      <alignment horizontal="center" vertical="center" wrapText="1"/>
    </xf>
    <xf numFmtId="0" fontId="1" fillId="4" borderId="42" xfId="0" applyNumberFormat="1" applyFont="1" applyFill="1" applyBorder="1" applyAlignment="1">
      <alignment horizontal="center" vertical="center" wrapText="1"/>
    </xf>
    <xf numFmtId="0" fontId="1" fillId="4" borderId="43" xfId="0" applyNumberFormat="1" applyFont="1" applyFill="1" applyBorder="1" applyAlignment="1">
      <alignment horizontal="center" vertical="center" wrapText="1"/>
    </xf>
    <xf numFmtId="0" fontId="11" fillId="13" borderId="10" xfId="0" applyNumberFormat="1" applyFont="1" applyFill="1" applyBorder="1" applyAlignment="1">
      <alignment vertical="center" wrapText="1"/>
    </xf>
    <xf numFmtId="9" fontId="11" fillId="13" borderId="10" xfId="0" applyNumberFormat="1" applyFont="1" applyFill="1" applyBorder="1" applyAlignment="1">
      <alignment vertical="center" wrapText="1"/>
    </xf>
    <xf numFmtId="164" fontId="11" fillId="14" borderId="10" xfId="0" applyNumberFormat="1" applyFont="1" applyFill="1" applyBorder="1" applyAlignment="1">
      <alignment vertical="center" wrapText="1"/>
    </xf>
    <xf numFmtId="0" fontId="11" fillId="13" borderId="11" xfId="0" applyNumberFormat="1" applyFont="1" applyFill="1" applyBorder="1" applyAlignment="1">
      <alignment vertical="center" wrapText="1"/>
    </xf>
    <xf numFmtId="164" fontId="11" fillId="3" borderId="10" xfId="0" applyNumberFormat="1" applyFont="1" applyFill="1" applyBorder="1" applyAlignment="1">
      <alignment vertical="center" wrapText="1"/>
    </xf>
    <xf numFmtId="0" fontId="11" fillId="6" borderId="12" xfId="0" applyNumberFormat="1" applyFont="1" applyFill="1" applyBorder="1" applyAlignment="1">
      <alignment vertical="center" wrapText="1"/>
    </xf>
    <xf numFmtId="0" fontId="11" fillId="13" borderId="0" xfId="0" applyNumberFormat="1" applyFont="1" applyFill="1" applyBorder="1" applyAlignment="1">
      <alignment vertical="center" wrapText="1"/>
    </xf>
    <xf numFmtId="9" fontId="11" fillId="13" borderId="0" xfId="0" applyNumberFormat="1" applyFont="1" applyFill="1" applyBorder="1" applyAlignment="1">
      <alignment vertical="center" wrapText="1"/>
    </xf>
    <xf numFmtId="164" fontId="11" fillId="14" borderId="0" xfId="0" applyNumberFormat="1" applyFont="1" applyFill="1" applyBorder="1" applyAlignment="1">
      <alignment vertical="center" wrapText="1"/>
    </xf>
    <xf numFmtId="0" fontId="11" fillId="13" borderId="13" xfId="0" applyNumberFormat="1" applyFont="1" applyFill="1" applyBorder="1" applyAlignment="1">
      <alignment vertical="center" wrapText="1"/>
    </xf>
    <xf numFmtId="164" fontId="11" fillId="3" borderId="0" xfId="0" applyNumberFormat="1" applyFont="1" applyFill="1" applyBorder="1" applyAlignment="1">
      <alignment vertical="center" wrapText="1"/>
    </xf>
    <xf numFmtId="164" fontId="11" fillId="3" borderId="15" xfId="0" applyNumberFormat="1" applyFont="1" applyFill="1" applyBorder="1" applyAlignment="1">
      <alignment vertical="center" wrapText="1"/>
    </xf>
    <xf numFmtId="0" fontId="11" fillId="6" borderId="14" xfId="0" applyNumberFormat="1" applyFont="1" applyFill="1" applyBorder="1" applyAlignment="1">
      <alignment vertical="center" wrapText="1"/>
    </xf>
    <xf numFmtId="0" fontId="11" fillId="13" borderId="15" xfId="0" applyNumberFormat="1" applyFont="1" applyFill="1" applyBorder="1" applyAlignment="1">
      <alignment vertical="center" wrapText="1"/>
    </xf>
    <xf numFmtId="9" fontId="11" fillId="13" borderId="15" xfId="0" applyNumberFormat="1" applyFont="1" applyFill="1" applyBorder="1" applyAlignment="1">
      <alignment vertical="center" wrapText="1"/>
    </xf>
    <xf numFmtId="164" fontId="11" fillId="14" borderId="15" xfId="0" applyNumberFormat="1" applyFont="1" applyFill="1" applyBorder="1" applyAlignment="1">
      <alignment vertical="center" wrapText="1"/>
    </xf>
    <xf numFmtId="0" fontId="11" fillId="13" borderId="16" xfId="0" applyNumberFormat="1" applyFont="1" applyFill="1" applyBorder="1" applyAlignment="1">
      <alignment vertical="center" wrapText="1"/>
    </xf>
    <xf numFmtId="0" fontId="1" fillId="15" borderId="41" xfId="0" applyNumberFormat="1" applyFont="1" applyFill="1" applyBorder="1" applyAlignment="1">
      <alignment horizontal="center" vertical="center" wrapText="1"/>
    </xf>
    <xf numFmtId="0" fontId="1" fillId="15" borderId="42" xfId="0" applyNumberFormat="1" applyFont="1" applyFill="1" applyBorder="1" applyAlignment="1">
      <alignment horizontal="center" vertical="center" wrapText="1"/>
    </xf>
    <xf numFmtId="0" fontId="1" fillId="15" borderId="43" xfId="0" applyNumberFormat="1" applyFont="1" applyFill="1" applyBorder="1" applyAlignment="1">
      <alignment horizontal="center" vertical="center" wrapText="1"/>
    </xf>
    <xf numFmtId="0" fontId="11" fillId="13" borderId="9" xfId="0" applyNumberFormat="1" applyFont="1" applyFill="1" applyBorder="1" applyAlignment="1">
      <alignment vertical="center" wrapText="1"/>
    </xf>
    <xf numFmtId="0" fontId="11" fillId="13" borderId="12" xfId="0" applyNumberFormat="1" applyFont="1" applyFill="1" applyBorder="1" applyAlignment="1">
      <alignment vertical="center" wrapText="1"/>
    </xf>
    <xf numFmtId="0" fontId="11" fillId="13" borderId="14" xfId="0" applyNumberFormat="1" applyFont="1" applyFill="1" applyBorder="1" applyAlignment="1">
      <alignment vertical="center" wrapText="1"/>
    </xf>
    <xf numFmtId="9" fontId="11" fillId="3" borderId="10" xfId="0" applyNumberFormat="1" applyFont="1" applyFill="1" applyBorder="1" applyAlignment="1">
      <alignment vertical="center" wrapText="1"/>
    </xf>
    <xf numFmtId="0" fontId="11" fillId="6" borderId="0" xfId="0" applyNumberFormat="1" applyFont="1" applyFill="1" applyBorder="1" applyAlignment="1">
      <alignment vertical="center" wrapText="1"/>
    </xf>
    <xf numFmtId="9" fontId="11" fillId="6" borderId="0" xfId="0" applyNumberFormat="1" applyFont="1" applyFill="1" applyBorder="1" applyAlignment="1">
      <alignment vertical="center" wrapText="1"/>
    </xf>
    <xf numFmtId="164" fontId="11" fillId="6" borderId="0" xfId="0" applyNumberFormat="1" applyFont="1" applyFill="1" applyBorder="1" applyAlignment="1">
      <alignment vertical="center" wrapText="1"/>
    </xf>
    <xf numFmtId="0" fontId="11" fillId="6" borderId="13" xfId="0" applyNumberFormat="1" applyFont="1" applyFill="1" applyBorder="1" applyAlignment="1">
      <alignment vertical="center" wrapText="1"/>
    </xf>
    <xf numFmtId="9" fontId="11" fillId="3" borderId="0" xfId="0" applyNumberFormat="1" applyFont="1" applyFill="1" applyBorder="1" applyAlignment="1">
      <alignment vertical="center" wrapText="1"/>
    </xf>
    <xf numFmtId="0" fontId="11" fillId="6" borderId="15" xfId="0" applyNumberFormat="1" applyFont="1" applyFill="1" applyBorder="1" applyAlignment="1">
      <alignment vertical="center" wrapText="1"/>
    </xf>
    <xf numFmtId="9" fontId="11" fillId="6" borderId="15" xfId="0" applyNumberFormat="1" applyFont="1" applyFill="1" applyBorder="1" applyAlignment="1">
      <alignment vertical="center" wrapText="1"/>
    </xf>
    <xf numFmtId="164" fontId="11" fillId="6" borderId="15" xfId="0" applyNumberFormat="1" applyFont="1" applyFill="1" applyBorder="1" applyAlignment="1">
      <alignment vertical="center" wrapText="1"/>
    </xf>
    <xf numFmtId="0" fontId="11" fillId="6" borderId="16" xfId="0" applyNumberFormat="1" applyFont="1" applyFill="1" applyBorder="1" applyAlignment="1">
      <alignment vertical="center" wrapText="1"/>
    </xf>
    <xf numFmtId="164" fontId="11" fillId="3" borderId="11" xfId="0" applyNumberFormat="1" applyFont="1" applyFill="1" applyBorder="1" applyAlignment="1">
      <alignment vertical="center" wrapText="1"/>
    </xf>
    <xf numFmtId="164" fontId="11" fillId="3" borderId="13" xfId="0" applyNumberFormat="1" applyFont="1" applyFill="1" applyBorder="1" applyAlignment="1">
      <alignment vertical="center" wrapText="1"/>
    </xf>
    <xf numFmtId="168" fontId="11" fillId="3" borderId="10" xfId="0" applyNumberFormat="1" applyFont="1" applyFill="1" applyBorder="1" applyAlignment="1">
      <alignment vertical="center" wrapText="1"/>
    </xf>
    <xf numFmtId="169" fontId="11" fillId="3" borderId="10" xfId="0" applyNumberFormat="1" applyFont="1" applyFill="1" applyBorder="1" applyAlignment="1">
      <alignment vertical="center" wrapText="1"/>
    </xf>
    <xf numFmtId="166" fontId="11" fillId="3" borderId="11" xfId="0" applyNumberFormat="1" applyFont="1" applyFill="1" applyBorder="1" applyAlignment="1">
      <alignment vertical="center" wrapText="1"/>
    </xf>
    <xf numFmtId="168" fontId="11" fillId="3" borderId="0" xfId="0" applyNumberFormat="1" applyFont="1" applyFill="1" applyBorder="1" applyAlignment="1">
      <alignment vertical="center" wrapText="1"/>
    </xf>
    <xf numFmtId="169" fontId="11" fillId="3" borderId="0" xfId="0" applyNumberFormat="1" applyFont="1" applyFill="1" applyBorder="1" applyAlignment="1">
      <alignment vertical="center" wrapText="1"/>
    </xf>
    <xf numFmtId="166" fontId="11" fillId="3" borderId="13" xfId="0" applyNumberFormat="1" applyFont="1" applyFill="1" applyBorder="1" applyAlignment="1">
      <alignment vertical="center" wrapText="1"/>
    </xf>
    <xf numFmtId="168" fontId="11" fillId="3" borderId="15" xfId="0" applyNumberFormat="1" applyFont="1" applyFill="1" applyBorder="1" applyAlignment="1">
      <alignment vertical="center" wrapText="1"/>
    </xf>
    <xf numFmtId="165" fontId="11" fillId="3" borderId="15" xfId="0" applyNumberFormat="1" applyFont="1" applyFill="1" applyBorder="1" applyAlignment="1">
      <alignment vertical="center" wrapText="1"/>
    </xf>
    <xf numFmtId="169" fontId="11" fillId="3" borderId="15" xfId="0" applyNumberFormat="1" applyFont="1" applyFill="1" applyBorder="1" applyAlignment="1">
      <alignment vertical="center" wrapText="1"/>
    </xf>
    <xf numFmtId="166" fontId="11" fillId="3" borderId="16" xfId="0" applyNumberFormat="1" applyFont="1" applyFill="1" applyBorder="1" applyAlignment="1">
      <alignment vertical="center" wrapText="1"/>
    </xf>
    <xf numFmtId="167" fontId="11" fillId="3" borderId="10" xfId="0" applyNumberFormat="1" applyFont="1" applyFill="1" applyBorder="1" applyAlignment="1">
      <alignment vertical="center" wrapText="1"/>
    </xf>
    <xf numFmtId="167" fontId="11" fillId="3" borderId="0" xfId="0" applyNumberFormat="1" applyFont="1" applyFill="1" applyBorder="1" applyAlignment="1">
      <alignment vertical="center" wrapText="1"/>
    </xf>
    <xf numFmtId="167" fontId="10" fillId="5" borderId="15" xfId="0" applyNumberFormat="1" applyFont="1" applyFill="1" applyBorder="1" applyAlignment="1">
      <alignment vertical="center" wrapText="1"/>
    </xf>
    <xf numFmtId="0" fontId="10" fillId="5" borderId="15" xfId="0" applyNumberFormat="1" applyFont="1" applyFill="1" applyBorder="1" applyAlignment="1">
      <alignment vertical="center" wrapText="1"/>
    </xf>
    <xf numFmtId="169" fontId="11" fillId="3" borderId="11" xfId="0" applyNumberFormat="1" applyFont="1" applyFill="1" applyBorder="1" applyAlignment="1">
      <alignment vertical="center" wrapText="1"/>
    </xf>
    <xf numFmtId="169" fontId="11" fillId="3" borderId="13" xfId="0" applyNumberFormat="1" applyFont="1" applyFill="1" applyBorder="1" applyAlignment="1">
      <alignment vertical="center" wrapText="1"/>
    </xf>
    <xf numFmtId="169" fontId="11" fillId="3" borderId="16" xfId="0" applyNumberFormat="1" applyFont="1" applyFill="1" applyBorder="1" applyAlignment="1">
      <alignment vertical="center" wrapText="1"/>
    </xf>
    <xf numFmtId="9" fontId="11" fillId="3" borderId="15" xfId="0" applyNumberFormat="1" applyFont="1" applyFill="1" applyBorder="1" applyAlignment="1">
      <alignment vertical="center" wrapText="1"/>
    </xf>
    <xf numFmtId="0" fontId="1" fillId="2" borderId="0" xfId="0" applyNumberFormat="1" applyFont="1" applyFill="1" applyBorder="1" applyAlignment="1">
      <alignment vertical="center"/>
    </xf>
    <xf numFmtId="0" fontId="1" fillId="2" borderId="0" xfId="0" applyNumberFormat="1" applyFont="1" applyFill="1" applyBorder="1" applyAlignment="1">
      <alignment horizontal="right" vertical="center"/>
    </xf>
    <xf numFmtId="0" fontId="3" fillId="3" borderId="0" xfId="0" applyNumberFormat="1" applyFont="1" applyFill="1" applyBorder="1" applyAlignment="1">
      <alignment vertical="center"/>
    </xf>
    <xf numFmtId="0" fontId="4" fillId="3" borderId="0" xfId="0" applyNumberFormat="1" applyFont="1" applyFill="1" applyBorder="1" applyAlignment="1">
      <alignment vertical="center"/>
    </xf>
    <xf numFmtId="0" fontId="6" fillId="5" borderId="1" xfId="0" applyNumberFormat="1" applyFont="1" applyFill="1" applyBorder="1" applyAlignment="1">
      <alignment vertical="center" wrapText="1"/>
    </xf>
    <xf numFmtId="0" fontId="6" fillId="5" borderId="2" xfId="0" applyNumberFormat="1" applyFont="1" applyFill="1" applyBorder="1" applyAlignment="1">
      <alignment vertical="center" wrapText="1"/>
    </xf>
    <xf numFmtId="0" fontId="6" fillId="5" borderId="3" xfId="0" applyNumberFormat="1" applyFont="1" applyFill="1" applyBorder="1" applyAlignment="1">
      <alignment vertical="center" wrapText="1"/>
    </xf>
    <xf numFmtId="0" fontId="6" fillId="5" borderId="4" xfId="0" applyNumberFormat="1" applyFont="1" applyFill="1" applyBorder="1" applyAlignment="1">
      <alignment vertical="center" wrapText="1"/>
    </xf>
    <xf numFmtId="0" fontId="6" fillId="5" borderId="0" xfId="0" applyNumberFormat="1" applyFont="1" applyFill="1" applyBorder="1" applyAlignment="1">
      <alignment vertical="center" wrapText="1"/>
    </xf>
    <xf numFmtId="0" fontId="6" fillId="5" borderId="5" xfId="0" applyNumberFormat="1" applyFont="1" applyFill="1" applyBorder="1" applyAlignment="1">
      <alignment vertical="center" wrapText="1"/>
    </xf>
    <xf numFmtId="0" fontId="6" fillId="5" borderId="6" xfId="0" applyNumberFormat="1" applyFont="1" applyFill="1" applyBorder="1" applyAlignment="1">
      <alignment vertical="center" wrapText="1"/>
    </xf>
    <xf numFmtId="0" fontId="6" fillId="5" borderId="7" xfId="0" applyNumberFormat="1" applyFont="1" applyFill="1" applyBorder="1" applyAlignment="1">
      <alignment vertical="center" wrapText="1"/>
    </xf>
    <xf numFmtId="0" fontId="6" fillId="5" borderId="8" xfId="0" applyNumberFormat="1" applyFont="1" applyFill="1" applyBorder="1" applyAlignment="1">
      <alignment vertical="center" wrapText="1"/>
    </xf>
    <xf numFmtId="0" fontId="7" fillId="6" borderId="9" xfId="0" applyNumberFormat="1" applyFont="1" applyFill="1" applyBorder="1" applyAlignment="1">
      <alignment vertical="center" wrapText="1"/>
    </xf>
    <xf numFmtId="0" fontId="7" fillId="6" borderId="10" xfId="0" applyNumberFormat="1" applyFont="1" applyFill="1" applyBorder="1" applyAlignment="1">
      <alignment vertical="center" wrapText="1"/>
    </xf>
    <xf numFmtId="0" fontId="7" fillId="6" borderId="11" xfId="0" applyNumberFormat="1" applyFont="1" applyFill="1" applyBorder="1" applyAlignment="1">
      <alignment vertical="center" wrapText="1"/>
    </xf>
    <xf numFmtId="0" fontId="7" fillId="6" borderId="12" xfId="0" applyNumberFormat="1" applyFont="1" applyFill="1" applyBorder="1" applyAlignment="1">
      <alignment vertical="center" wrapText="1"/>
    </xf>
    <xf numFmtId="0" fontId="7" fillId="6" borderId="0" xfId="0" applyNumberFormat="1" applyFont="1" applyFill="1" applyBorder="1" applyAlignment="1">
      <alignment vertical="center" wrapText="1"/>
    </xf>
    <xf numFmtId="0" fontId="7" fillId="6" borderId="13" xfId="0" applyNumberFormat="1" applyFont="1" applyFill="1" applyBorder="1" applyAlignment="1">
      <alignment vertical="center" wrapText="1"/>
    </xf>
    <xf numFmtId="0" fontId="7" fillId="6" borderId="14" xfId="0" applyNumberFormat="1" applyFont="1" applyFill="1" applyBorder="1" applyAlignment="1">
      <alignment vertical="center" wrapText="1"/>
    </xf>
    <xf numFmtId="0" fontId="7" fillId="6" borderId="15" xfId="0" applyNumberFormat="1" applyFont="1" applyFill="1" applyBorder="1" applyAlignment="1">
      <alignment vertical="center" wrapText="1"/>
    </xf>
    <xf numFmtId="0" fontId="7" fillId="6" borderId="16" xfId="0" applyNumberFormat="1" applyFont="1" applyFill="1" applyBorder="1" applyAlignment="1">
      <alignment vertical="center" wrapText="1"/>
    </xf>
    <xf numFmtId="0" fontId="8" fillId="7" borderId="0" xfId="0" applyNumberFormat="1" applyFont="1" applyFill="1" applyBorder="1" applyAlignment="1">
      <alignment vertical="center"/>
    </xf>
    <xf numFmtId="0" fontId="9" fillId="8" borderId="17" xfId="0" applyNumberFormat="1" applyFont="1" applyFill="1" applyBorder="1" applyAlignment="1">
      <alignment horizontal="center" vertical="center" wrapText="1"/>
    </xf>
    <xf numFmtId="0" fontId="9" fillId="8" borderId="18" xfId="0" applyNumberFormat="1" applyFont="1" applyFill="1" applyBorder="1" applyAlignment="1">
      <alignment horizontal="center" vertical="center" wrapText="1"/>
    </xf>
    <xf numFmtId="0" fontId="9" fillId="8" borderId="19" xfId="0" applyNumberFormat="1" applyFont="1" applyFill="1" applyBorder="1" applyAlignment="1">
      <alignment horizontal="center" vertical="center" wrapText="1"/>
    </xf>
    <xf numFmtId="0" fontId="9" fillId="8" borderId="20" xfId="0" applyNumberFormat="1" applyFont="1" applyFill="1" applyBorder="1" applyAlignment="1">
      <alignment horizontal="center" vertical="center" wrapText="1"/>
    </xf>
    <xf numFmtId="0" fontId="9" fillId="8" borderId="0" xfId="0" applyNumberFormat="1" applyFont="1" applyFill="1" applyBorder="1" applyAlignment="1">
      <alignment horizontal="center" vertical="center" wrapText="1"/>
    </xf>
    <xf numFmtId="0" fontId="9" fillId="8" borderId="21" xfId="0" applyNumberFormat="1" applyFont="1" applyFill="1" applyBorder="1" applyAlignment="1">
      <alignment horizontal="center" vertical="center" wrapText="1"/>
    </xf>
    <xf numFmtId="0" fontId="9" fillId="8" borderId="22" xfId="0" applyNumberFormat="1" applyFont="1" applyFill="1" applyBorder="1" applyAlignment="1">
      <alignment horizontal="center" vertical="center" wrapText="1"/>
    </xf>
    <xf numFmtId="0" fontId="9" fillId="8" borderId="23" xfId="0" applyNumberFormat="1" applyFont="1" applyFill="1" applyBorder="1" applyAlignment="1">
      <alignment horizontal="center" vertical="center" wrapText="1"/>
    </xf>
    <xf numFmtId="0" fontId="9" fillId="8" borderId="24" xfId="0" applyNumberFormat="1" applyFont="1" applyFill="1" applyBorder="1" applyAlignment="1">
      <alignment horizontal="center" vertical="center" wrapText="1"/>
    </xf>
    <xf numFmtId="0" fontId="9" fillId="9" borderId="25" xfId="0" applyNumberFormat="1" applyFont="1" applyFill="1" applyBorder="1" applyAlignment="1">
      <alignment horizontal="center" vertical="center" wrapText="1"/>
    </xf>
    <xf numFmtId="0" fontId="9" fillId="9" borderId="26" xfId="0" applyNumberFormat="1" applyFont="1" applyFill="1" applyBorder="1" applyAlignment="1">
      <alignment horizontal="center" vertical="center" wrapText="1"/>
    </xf>
    <xf numFmtId="0" fontId="9" fillId="9" borderId="27" xfId="0" applyNumberFormat="1" applyFont="1" applyFill="1" applyBorder="1" applyAlignment="1">
      <alignment horizontal="center" vertical="center" wrapText="1"/>
    </xf>
    <xf numFmtId="0" fontId="9" fillId="9" borderId="28" xfId="0" applyNumberFormat="1" applyFont="1" applyFill="1" applyBorder="1" applyAlignment="1">
      <alignment horizontal="center" vertical="center" wrapText="1"/>
    </xf>
    <xf numFmtId="0" fontId="9" fillId="9" borderId="0" xfId="0" applyNumberFormat="1" applyFont="1" applyFill="1" applyBorder="1" applyAlignment="1">
      <alignment horizontal="center" vertical="center" wrapText="1"/>
    </xf>
    <xf numFmtId="0" fontId="9" fillId="9" borderId="29" xfId="0" applyNumberFormat="1" applyFont="1" applyFill="1" applyBorder="1" applyAlignment="1">
      <alignment horizontal="center" vertical="center" wrapText="1"/>
    </xf>
    <xf numFmtId="0" fontId="9" fillId="9" borderId="30" xfId="0" applyNumberFormat="1" applyFont="1" applyFill="1" applyBorder="1" applyAlignment="1">
      <alignment horizontal="center" vertical="center" wrapText="1"/>
    </xf>
    <xf numFmtId="0" fontId="9" fillId="9" borderId="31" xfId="0" applyNumberFormat="1" applyFont="1" applyFill="1" applyBorder="1" applyAlignment="1">
      <alignment horizontal="center" vertical="center" wrapText="1"/>
    </xf>
    <xf numFmtId="0" fontId="9" fillId="9" borderId="32" xfId="0" applyNumberFormat="1" applyFont="1" applyFill="1" applyBorder="1" applyAlignment="1">
      <alignment horizontal="center" vertical="center" wrapText="1"/>
    </xf>
    <xf numFmtId="0" fontId="9" fillId="10" borderId="33" xfId="0" applyNumberFormat="1" applyFont="1" applyFill="1" applyBorder="1" applyAlignment="1">
      <alignment horizontal="center" vertical="center" wrapText="1"/>
    </xf>
    <xf numFmtId="0" fontId="9" fillId="10" borderId="34" xfId="0" applyNumberFormat="1" applyFont="1" applyFill="1" applyBorder="1" applyAlignment="1">
      <alignment horizontal="center" vertical="center" wrapText="1"/>
    </xf>
    <xf numFmtId="0" fontId="9" fillId="10" borderId="35" xfId="0" applyNumberFormat="1" applyFont="1" applyFill="1" applyBorder="1" applyAlignment="1">
      <alignment horizontal="center" vertical="center" wrapText="1"/>
    </xf>
    <xf numFmtId="0" fontId="9" fillId="10" borderId="36" xfId="0" applyNumberFormat="1" applyFont="1" applyFill="1" applyBorder="1" applyAlignment="1">
      <alignment horizontal="center" vertical="center" wrapText="1"/>
    </xf>
    <xf numFmtId="0" fontId="9" fillId="10" borderId="0" xfId="0" applyNumberFormat="1" applyFont="1" applyFill="1" applyBorder="1" applyAlignment="1">
      <alignment horizontal="center" vertical="center" wrapText="1"/>
    </xf>
    <xf numFmtId="0" fontId="9" fillId="10" borderId="37" xfId="0" applyNumberFormat="1" applyFont="1" applyFill="1" applyBorder="1" applyAlignment="1">
      <alignment horizontal="center" vertical="center" wrapText="1"/>
    </xf>
    <xf numFmtId="0" fontId="9" fillId="10" borderId="38" xfId="0" applyNumberFormat="1" applyFont="1" applyFill="1" applyBorder="1" applyAlignment="1">
      <alignment horizontal="center" vertical="center" wrapText="1"/>
    </xf>
    <xf numFmtId="0" fontId="9" fillId="10" borderId="39" xfId="0" applyNumberFormat="1" applyFont="1" applyFill="1" applyBorder="1" applyAlignment="1">
      <alignment horizontal="center" vertical="center" wrapText="1"/>
    </xf>
    <xf numFmtId="0" fontId="9" fillId="10" borderId="40" xfId="0" applyNumberFormat="1" applyFont="1" applyFill="1" applyBorder="1" applyAlignment="1">
      <alignment horizontal="center" vertical="center" wrapText="1"/>
    </xf>
    <xf numFmtId="0" fontId="9" fillId="5" borderId="1" xfId="0" applyNumberFormat="1" applyFont="1" applyFill="1" applyBorder="1" applyAlignment="1">
      <alignment horizontal="center" vertical="center" wrapText="1"/>
    </xf>
    <xf numFmtId="0" fontId="9" fillId="5" borderId="2" xfId="0" applyNumberFormat="1" applyFont="1" applyFill="1" applyBorder="1" applyAlignment="1">
      <alignment horizontal="center" vertical="center" wrapText="1"/>
    </xf>
    <xf numFmtId="0" fontId="9" fillId="5" borderId="3" xfId="0" applyNumberFormat="1" applyFont="1" applyFill="1" applyBorder="1" applyAlignment="1">
      <alignment horizontal="center" vertical="center" wrapText="1"/>
    </xf>
    <xf numFmtId="0" fontId="9" fillId="5" borderId="4" xfId="0" applyNumberFormat="1" applyFont="1" applyFill="1" applyBorder="1" applyAlignment="1">
      <alignment horizontal="center" vertical="center" wrapText="1"/>
    </xf>
    <xf numFmtId="0" fontId="9" fillId="5" borderId="0" xfId="0" applyNumberFormat="1" applyFont="1" applyFill="1" applyBorder="1" applyAlignment="1">
      <alignment horizontal="center" vertical="center" wrapText="1"/>
    </xf>
    <xf numFmtId="0" fontId="9" fillId="5" borderId="5" xfId="0" applyNumberFormat="1" applyFont="1" applyFill="1" applyBorder="1" applyAlignment="1">
      <alignment horizontal="center" vertical="center" wrapText="1"/>
    </xf>
    <xf numFmtId="0" fontId="9" fillId="5" borderId="6" xfId="0" applyNumberFormat="1" applyFont="1" applyFill="1" applyBorder="1" applyAlignment="1">
      <alignment horizontal="center" vertical="center" wrapText="1"/>
    </xf>
    <xf numFmtId="0" fontId="9" fillId="5" borderId="7" xfId="0" applyNumberFormat="1" applyFont="1" applyFill="1" applyBorder="1" applyAlignment="1">
      <alignment horizontal="center" vertical="center" wrapText="1"/>
    </xf>
    <xf numFmtId="0" fontId="9" fillId="5" borderId="8" xfId="0" applyNumberFormat="1" applyFont="1" applyFill="1" applyBorder="1" applyAlignment="1">
      <alignment horizontal="center" vertical="center" wrapText="1"/>
    </xf>
    <xf numFmtId="0" fontId="8" fillId="11" borderId="0" xfId="0" applyNumberFormat="1" applyFont="1" applyFill="1" applyBorder="1" applyAlignment="1">
      <alignment vertical="center"/>
    </xf>
    <xf numFmtId="0" fontId="1" fillId="11" borderId="41" xfId="0" applyNumberFormat="1" applyFont="1" applyFill="1" applyBorder="1" applyAlignment="1">
      <alignment horizontal="center" vertical="center" wrapText="1"/>
    </xf>
    <xf numFmtId="0" fontId="1" fillId="11" borderId="42" xfId="0" applyNumberFormat="1" applyFont="1" applyFill="1" applyBorder="1" applyAlignment="1">
      <alignment horizontal="center" vertical="center" wrapText="1"/>
    </xf>
    <xf numFmtId="0" fontId="1" fillId="11" borderId="43" xfId="0" applyNumberFormat="1" applyFont="1" applyFill="1" applyBorder="1" applyAlignment="1">
      <alignment horizontal="center" vertical="center" wrapText="1"/>
    </xf>
    <xf numFmtId="0" fontId="10" fillId="3" borderId="9" xfId="0" applyNumberFormat="1" applyFont="1" applyFill="1" applyBorder="1" applyAlignment="1">
      <alignment vertical="center" wrapText="1"/>
    </xf>
    <xf numFmtId="0" fontId="10" fillId="3" borderId="10" xfId="0" applyNumberFormat="1" applyFont="1" applyFill="1" applyBorder="1" applyAlignment="1">
      <alignment vertical="center" wrapText="1"/>
    </xf>
    <xf numFmtId="0" fontId="11" fillId="3" borderId="10" xfId="0" applyNumberFormat="1" applyFont="1" applyFill="1" applyBorder="1" applyAlignment="1">
      <alignment vertical="center" wrapText="1"/>
    </xf>
    <xf numFmtId="0" fontId="11" fillId="3" borderId="11" xfId="0" applyNumberFormat="1" applyFont="1" applyFill="1" applyBorder="1" applyAlignment="1">
      <alignment vertical="center" wrapText="1"/>
    </xf>
    <xf numFmtId="0" fontId="10" fillId="3" borderId="12" xfId="0" applyNumberFormat="1" applyFont="1" applyFill="1" applyBorder="1" applyAlignment="1">
      <alignment vertical="center" wrapText="1"/>
    </xf>
    <xf numFmtId="0" fontId="10" fillId="3" borderId="0" xfId="0" applyNumberFormat="1" applyFont="1" applyFill="1" applyBorder="1" applyAlignment="1">
      <alignment vertical="center" wrapText="1"/>
    </xf>
    <xf numFmtId="0" fontId="11" fillId="3" borderId="0" xfId="0" applyNumberFormat="1" applyFont="1" applyFill="1" applyBorder="1" applyAlignment="1">
      <alignment vertical="center" wrapText="1"/>
    </xf>
    <xf numFmtId="0" fontId="11" fillId="3" borderId="13" xfId="0" applyNumberFormat="1" applyFont="1" applyFill="1" applyBorder="1" applyAlignment="1">
      <alignment vertical="center" wrapText="1"/>
    </xf>
    <xf numFmtId="0" fontId="10" fillId="3" borderId="14" xfId="0" applyNumberFormat="1" applyFont="1" applyFill="1" applyBorder="1" applyAlignment="1">
      <alignment vertical="center" wrapText="1"/>
    </xf>
    <xf numFmtId="0" fontId="10" fillId="3" borderId="15" xfId="0" applyNumberFormat="1" applyFont="1" applyFill="1" applyBorder="1" applyAlignment="1">
      <alignment vertical="center" wrapText="1"/>
    </xf>
    <xf numFmtId="0" fontId="11" fillId="3" borderId="15" xfId="0" applyNumberFormat="1" applyFont="1" applyFill="1" applyBorder="1" applyAlignment="1">
      <alignment vertical="center" wrapText="1"/>
    </xf>
    <xf numFmtId="0" fontId="11" fillId="3" borderId="16" xfId="0" applyNumberFormat="1" applyFont="1" applyFill="1" applyBorder="1" applyAlignment="1">
      <alignment vertical="center" wrapText="1"/>
    </xf>
    <xf numFmtId="0" fontId="8" fillId="4" borderId="0" xfId="0" applyNumberFormat="1" applyFont="1" applyFill="1" applyBorder="1" applyAlignment="1">
      <alignment vertical="center"/>
    </xf>
    <xf numFmtId="0" fontId="12" fillId="6" borderId="9" xfId="0" applyNumberFormat="1" applyFont="1" applyFill="1" applyBorder="1" applyAlignment="1">
      <alignment horizontal="center" vertical="center" wrapText="1"/>
    </xf>
    <xf numFmtId="0" fontId="12" fillId="6" borderId="10" xfId="0" applyNumberFormat="1" applyFont="1" applyFill="1" applyBorder="1" applyAlignment="1">
      <alignment horizontal="center" vertical="center" wrapText="1"/>
    </xf>
    <xf numFmtId="0" fontId="12" fillId="6" borderId="11" xfId="0" applyNumberFormat="1" applyFont="1" applyFill="1" applyBorder="1" applyAlignment="1">
      <alignment horizontal="center" vertical="center" wrapText="1"/>
    </xf>
    <xf numFmtId="0" fontId="12" fillId="6" borderId="12" xfId="0" applyNumberFormat="1" applyFont="1" applyFill="1" applyBorder="1" applyAlignment="1">
      <alignment horizontal="center" vertical="center" wrapText="1"/>
    </xf>
    <xf numFmtId="0" fontId="12" fillId="6" borderId="0" xfId="0" applyNumberFormat="1" applyFont="1" applyFill="1" applyBorder="1" applyAlignment="1">
      <alignment horizontal="center" vertical="center" wrapText="1"/>
    </xf>
    <xf numFmtId="0" fontId="12" fillId="6" borderId="13" xfId="0" applyNumberFormat="1" applyFont="1" applyFill="1" applyBorder="1" applyAlignment="1">
      <alignment horizontal="center" vertical="center" wrapText="1"/>
    </xf>
    <xf numFmtId="0" fontId="12" fillId="6" borderId="14" xfId="0" applyNumberFormat="1" applyFont="1" applyFill="1" applyBorder="1" applyAlignment="1">
      <alignment horizontal="center" vertical="center" wrapText="1"/>
    </xf>
    <xf numFmtId="0" fontId="12" fillId="6" borderId="15" xfId="0" applyNumberFormat="1" applyFont="1" applyFill="1" applyBorder="1" applyAlignment="1">
      <alignment horizontal="center" vertical="center" wrapText="1"/>
    </xf>
    <xf numFmtId="0" fontId="12" fillId="6" borderId="16" xfId="0" applyNumberFormat="1" applyFont="1" applyFill="1" applyBorder="1" applyAlignment="1">
      <alignment horizontal="center" vertical="center" wrapText="1"/>
    </xf>
    <xf numFmtId="0" fontId="11" fillId="9" borderId="25" xfId="0" applyNumberFormat="1" applyFont="1" applyFill="1" applyBorder="1" applyAlignment="1">
      <alignment vertical="center" wrapText="1"/>
    </xf>
    <xf numFmtId="0" fontId="11" fillId="9" borderId="26" xfId="0" applyNumberFormat="1" applyFont="1" applyFill="1" applyBorder="1" applyAlignment="1">
      <alignment vertical="center" wrapText="1"/>
    </xf>
    <xf numFmtId="0" fontId="11" fillId="9" borderId="27" xfId="0" applyNumberFormat="1" applyFont="1" applyFill="1" applyBorder="1" applyAlignment="1">
      <alignment vertical="center" wrapText="1"/>
    </xf>
    <xf numFmtId="0" fontId="11" fillId="9" borderId="28" xfId="0" applyNumberFormat="1" applyFont="1" applyFill="1" applyBorder="1" applyAlignment="1">
      <alignment vertical="center" wrapText="1"/>
    </xf>
    <xf numFmtId="0" fontId="11" fillId="9" borderId="0" xfId="0" applyNumberFormat="1" applyFont="1" applyFill="1" applyBorder="1" applyAlignment="1">
      <alignment vertical="center" wrapText="1"/>
    </xf>
    <xf numFmtId="0" fontId="11" fillId="9" borderId="29" xfId="0" applyNumberFormat="1" applyFont="1" applyFill="1" applyBorder="1" applyAlignment="1">
      <alignment vertical="center" wrapText="1"/>
    </xf>
    <xf numFmtId="0" fontId="11" fillId="9" borderId="30" xfId="0" applyNumberFormat="1" applyFont="1" applyFill="1" applyBorder="1" applyAlignment="1">
      <alignment vertical="center" wrapText="1"/>
    </xf>
    <xf numFmtId="0" fontId="11" fillId="9" borderId="31" xfId="0" applyNumberFormat="1" applyFont="1" applyFill="1" applyBorder="1" applyAlignment="1">
      <alignment vertical="center" wrapText="1"/>
    </xf>
    <xf numFmtId="0" fontId="11" fillId="9" borderId="32" xfId="0" applyNumberFormat="1" applyFont="1" applyFill="1" applyBorder="1" applyAlignment="1">
      <alignment vertical="center" wrapText="1"/>
    </xf>
    <xf numFmtId="0" fontId="13" fillId="2" borderId="0" xfId="0" applyNumberFormat="1" applyFont="1" applyFill="1" applyBorder="1" applyAlignment="1">
      <alignment horizontal="center" vertical="center"/>
    </xf>
    <xf numFmtId="0" fontId="1" fillId="11" borderId="0" xfId="0" applyNumberFormat="1" applyFont="1" applyFill="1" applyBorder="1" applyAlignment="1">
      <alignment horizontal="center" vertical="center"/>
    </xf>
    <xf numFmtId="165" fontId="15" fillId="3" borderId="9" xfId="0" applyNumberFormat="1" applyFont="1" applyFill="1" applyBorder="1" applyAlignment="1">
      <alignment horizontal="center" vertical="center" wrapText="1"/>
    </xf>
    <xf numFmtId="164" fontId="15" fillId="3" borderId="10" xfId="0" applyNumberFormat="1" applyFont="1" applyFill="1" applyBorder="1" applyAlignment="1">
      <alignment horizontal="center" vertical="center" wrapText="1"/>
    </xf>
    <xf numFmtId="164" fontId="15" fillId="3" borderId="11" xfId="0" applyNumberFormat="1" applyFont="1" applyFill="1" applyBorder="1" applyAlignment="1">
      <alignment horizontal="center" vertical="center" wrapText="1"/>
    </xf>
    <xf numFmtId="164" fontId="15" fillId="3" borderId="12"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164" fontId="15" fillId="3" borderId="13" xfId="0" applyNumberFormat="1" applyFont="1" applyFill="1" applyBorder="1" applyAlignment="1">
      <alignment horizontal="center" vertical="center" wrapText="1"/>
    </xf>
    <xf numFmtId="164" fontId="15" fillId="3" borderId="14" xfId="0" applyNumberFormat="1" applyFont="1" applyFill="1" applyBorder="1" applyAlignment="1">
      <alignment horizontal="center" vertical="center" wrapText="1"/>
    </xf>
    <xf numFmtId="164" fontId="15" fillId="3" borderId="15" xfId="0" applyNumberFormat="1" applyFont="1" applyFill="1" applyBorder="1" applyAlignment="1">
      <alignment horizontal="center" vertical="center" wrapText="1"/>
    </xf>
    <xf numFmtId="164" fontId="15" fillId="3" borderId="16" xfId="0" applyNumberFormat="1" applyFont="1" applyFill="1" applyBorder="1" applyAlignment="1">
      <alignment horizontal="center" vertical="center" wrapText="1"/>
    </xf>
    <xf numFmtId="1" fontId="15" fillId="3" borderId="9" xfId="0" applyNumberFormat="1" applyFont="1" applyFill="1" applyBorder="1" applyAlignment="1">
      <alignment horizontal="center" vertical="center" wrapText="1"/>
    </xf>
    <xf numFmtId="166" fontId="15" fillId="3" borderId="9" xfId="0" applyNumberFormat="1" applyFont="1" applyFill="1" applyBorder="1" applyAlignment="1">
      <alignment horizontal="center" vertical="center" wrapText="1"/>
    </xf>
    <xf numFmtId="0" fontId="16" fillId="12" borderId="44" xfId="0" applyNumberFormat="1" applyFont="1" applyFill="1" applyBorder="1" applyAlignment="1">
      <alignment horizontal="center" vertical="center" wrapText="1"/>
    </xf>
    <xf numFmtId="0" fontId="16" fillId="12" borderId="45" xfId="0" applyNumberFormat="1" applyFont="1" applyFill="1" applyBorder="1" applyAlignment="1">
      <alignment horizontal="center" vertical="center" wrapText="1"/>
    </xf>
    <xf numFmtId="0" fontId="16" fillId="12" borderId="46" xfId="0" applyNumberFormat="1" applyFont="1" applyFill="1" applyBorder="1" applyAlignment="1">
      <alignment horizontal="center" vertical="center" wrapText="1"/>
    </xf>
    <xf numFmtId="0" fontId="16" fillId="12" borderId="47" xfId="0" applyNumberFormat="1" applyFont="1" applyFill="1" applyBorder="1" applyAlignment="1">
      <alignment horizontal="center" vertical="center" wrapText="1"/>
    </xf>
    <xf numFmtId="0" fontId="16" fillId="12" borderId="0" xfId="0" applyNumberFormat="1" applyFont="1" applyFill="1" applyBorder="1" applyAlignment="1">
      <alignment horizontal="center" vertical="center" wrapText="1"/>
    </xf>
    <xf numFmtId="0" fontId="16" fillId="12" borderId="48" xfId="0" applyNumberFormat="1" applyFont="1" applyFill="1" applyBorder="1" applyAlignment="1">
      <alignment horizontal="center" vertical="center" wrapText="1"/>
    </xf>
    <xf numFmtId="0" fontId="16" fillId="12" borderId="49" xfId="0" applyNumberFormat="1" applyFont="1" applyFill="1" applyBorder="1" applyAlignment="1">
      <alignment horizontal="center" vertical="center" wrapText="1"/>
    </xf>
    <xf numFmtId="0" fontId="16" fillId="12" borderId="50" xfId="0" applyNumberFormat="1" applyFont="1" applyFill="1" applyBorder="1" applyAlignment="1">
      <alignment horizontal="center" vertical="center" wrapText="1"/>
    </xf>
    <xf numFmtId="0" fontId="16" fillId="12" borderId="51" xfId="0" applyNumberFormat="1" applyFont="1" applyFill="1" applyBorder="1" applyAlignment="1">
      <alignment horizontal="center" vertical="center" wrapText="1"/>
    </xf>
    <xf numFmtId="0" fontId="16" fillId="8" borderId="17" xfId="0" applyNumberFormat="1" applyFont="1" applyFill="1" applyBorder="1" applyAlignment="1">
      <alignment vertical="center" wrapText="1"/>
    </xf>
    <xf numFmtId="0" fontId="16" fillId="8" borderId="18" xfId="0" applyNumberFormat="1" applyFont="1" applyFill="1" applyBorder="1" applyAlignment="1">
      <alignment vertical="center" wrapText="1"/>
    </xf>
    <xf numFmtId="0" fontId="16" fillId="8" borderId="19" xfId="0" applyNumberFormat="1" applyFont="1" applyFill="1" applyBorder="1" applyAlignment="1">
      <alignment vertical="center" wrapText="1"/>
    </xf>
    <xf numFmtId="0" fontId="16" fillId="8" borderId="20" xfId="0" applyNumberFormat="1" applyFont="1" applyFill="1" applyBorder="1" applyAlignment="1">
      <alignment vertical="center" wrapText="1"/>
    </xf>
    <xf numFmtId="0" fontId="16" fillId="8" borderId="0" xfId="0" applyNumberFormat="1" applyFont="1" applyFill="1" applyBorder="1" applyAlignment="1">
      <alignment vertical="center" wrapText="1"/>
    </xf>
    <xf numFmtId="0" fontId="16" fillId="8" borderId="21" xfId="0" applyNumberFormat="1" applyFont="1" applyFill="1" applyBorder="1" applyAlignment="1">
      <alignment vertical="center" wrapText="1"/>
    </xf>
    <xf numFmtId="0" fontId="16" fillId="8" borderId="22" xfId="0" applyNumberFormat="1" applyFont="1" applyFill="1" applyBorder="1" applyAlignment="1">
      <alignment vertical="center" wrapText="1"/>
    </xf>
    <xf numFmtId="0" fontId="16" fillId="8" borderId="23" xfId="0" applyNumberFormat="1" applyFont="1" applyFill="1" applyBorder="1" applyAlignment="1">
      <alignment vertical="center" wrapText="1"/>
    </xf>
    <xf numFmtId="0" fontId="16" fillId="8" borderId="24" xfId="0" applyNumberFormat="1" applyFont="1" applyFill="1" applyBorder="1" applyAlignment="1">
      <alignment vertical="center" wrapText="1"/>
    </xf>
    <xf numFmtId="0" fontId="17" fillId="6" borderId="9" xfId="0" applyNumberFormat="1" applyFont="1" applyFill="1" applyBorder="1" applyAlignment="1">
      <alignment vertical="center" wrapText="1"/>
    </xf>
    <xf numFmtId="0" fontId="17" fillId="6" borderId="10" xfId="0" applyNumberFormat="1" applyFont="1" applyFill="1" applyBorder="1" applyAlignment="1">
      <alignment vertical="center" wrapText="1"/>
    </xf>
    <xf numFmtId="0" fontId="17" fillId="6" borderId="11" xfId="0" applyNumberFormat="1" applyFont="1" applyFill="1" applyBorder="1" applyAlignment="1">
      <alignment vertical="center" wrapText="1"/>
    </xf>
    <xf numFmtId="0" fontId="17" fillId="6" borderId="12" xfId="0" applyNumberFormat="1" applyFont="1" applyFill="1" applyBorder="1" applyAlignment="1">
      <alignment vertical="center" wrapText="1"/>
    </xf>
    <xf numFmtId="0" fontId="17" fillId="6" borderId="0" xfId="0" applyNumberFormat="1" applyFont="1" applyFill="1" applyBorder="1" applyAlignment="1">
      <alignment vertical="center" wrapText="1"/>
    </xf>
    <xf numFmtId="0" fontId="17" fillId="6" borderId="13" xfId="0" applyNumberFormat="1" applyFont="1" applyFill="1" applyBorder="1" applyAlignment="1">
      <alignment vertical="center" wrapText="1"/>
    </xf>
    <xf numFmtId="0" fontId="17" fillId="6" borderId="14" xfId="0" applyNumberFormat="1" applyFont="1" applyFill="1" applyBorder="1" applyAlignment="1">
      <alignment vertical="center" wrapText="1"/>
    </xf>
    <xf numFmtId="0" fontId="17" fillId="6" borderId="15" xfId="0" applyNumberFormat="1" applyFont="1" applyFill="1" applyBorder="1" applyAlignment="1">
      <alignment vertical="center" wrapText="1"/>
    </xf>
    <xf numFmtId="0" fontId="17" fillId="6" borderId="16" xfId="0" applyNumberFormat="1" applyFont="1" applyFill="1" applyBorder="1" applyAlignment="1">
      <alignment vertical="center" wrapText="1"/>
    </xf>
    <xf numFmtId="0" fontId="18" fillId="5" borderId="1" xfId="0" applyNumberFormat="1" applyFont="1" applyFill="1" applyBorder="1" applyAlignment="1">
      <alignment vertical="center" wrapText="1"/>
    </xf>
    <xf numFmtId="0" fontId="18" fillId="5" borderId="2" xfId="0" applyNumberFormat="1" applyFont="1" applyFill="1" applyBorder="1" applyAlignment="1">
      <alignment vertical="center" wrapText="1"/>
    </xf>
    <xf numFmtId="0" fontId="18" fillId="5" borderId="3" xfId="0" applyNumberFormat="1" applyFont="1" applyFill="1" applyBorder="1" applyAlignment="1">
      <alignment vertical="center" wrapText="1"/>
    </xf>
    <xf numFmtId="0" fontId="18" fillId="5" borderId="4" xfId="0" applyNumberFormat="1" applyFont="1" applyFill="1" applyBorder="1" applyAlignment="1">
      <alignment vertical="center" wrapText="1"/>
    </xf>
    <xf numFmtId="0" fontId="18" fillId="5" borderId="0" xfId="0" applyNumberFormat="1" applyFont="1" applyFill="1" applyBorder="1" applyAlignment="1">
      <alignment vertical="center" wrapText="1"/>
    </xf>
    <xf numFmtId="0" fontId="18" fillId="5" borderId="5" xfId="0" applyNumberFormat="1" applyFont="1" applyFill="1" applyBorder="1" applyAlignment="1">
      <alignment vertical="center" wrapText="1"/>
    </xf>
    <xf numFmtId="0" fontId="18" fillId="5" borderId="6" xfId="0" applyNumberFormat="1" applyFont="1" applyFill="1" applyBorder="1" applyAlignment="1">
      <alignment vertical="center" wrapText="1"/>
    </xf>
    <xf numFmtId="0" fontId="18" fillId="5" borderId="7" xfId="0" applyNumberFormat="1" applyFont="1" applyFill="1" applyBorder="1" applyAlignment="1">
      <alignment vertical="center" wrapText="1"/>
    </xf>
    <xf numFmtId="0" fontId="18" fillId="5" borderId="8" xfId="0" applyNumberFormat="1" applyFont="1" applyFill="1" applyBorder="1" applyAlignment="1">
      <alignment vertical="center" wrapText="1"/>
    </xf>
    <xf numFmtId="0" fontId="18" fillId="10" borderId="33" xfId="0" applyNumberFormat="1" applyFont="1" applyFill="1" applyBorder="1" applyAlignment="1">
      <alignment vertical="center" wrapText="1"/>
    </xf>
    <xf numFmtId="0" fontId="18" fillId="10" borderId="34" xfId="0" applyNumberFormat="1" applyFont="1" applyFill="1" applyBorder="1" applyAlignment="1">
      <alignment vertical="center" wrapText="1"/>
    </xf>
    <xf numFmtId="0" fontId="18" fillId="10" borderId="35" xfId="0" applyNumberFormat="1" applyFont="1" applyFill="1" applyBorder="1" applyAlignment="1">
      <alignment vertical="center" wrapText="1"/>
    </xf>
    <xf numFmtId="0" fontId="18" fillId="10" borderId="36" xfId="0" applyNumberFormat="1" applyFont="1" applyFill="1" applyBorder="1" applyAlignment="1">
      <alignment vertical="center" wrapText="1"/>
    </xf>
    <xf numFmtId="0" fontId="18" fillId="10" borderId="0" xfId="0" applyNumberFormat="1" applyFont="1" applyFill="1" applyBorder="1" applyAlignment="1">
      <alignment vertical="center" wrapText="1"/>
    </xf>
    <xf numFmtId="0" fontId="18" fillId="10" borderId="37" xfId="0" applyNumberFormat="1" applyFont="1" applyFill="1" applyBorder="1" applyAlignment="1">
      <alignment vertical="center" wrapText="1"/>
    </xf>
    <xf numFmtId="0" fontId="18" fillId="10" borderId="38" xfId="0" applyNumberFormat="1" applyFont="1" applyFill="1" applyBorder="1" applyAlignment="1">
      <alignment vertical="center" wrapText="1"/>
    </xf>
    <xf numFmtId="0" fontId="18" fillId="10" borderId="39" xfId="0" applyNumberFormat="1" applyFont="1" applyFill="1" applyBorder="1" applyAlignment="1">
      <alignment vertical="center" wrapText="1"/>
    </xf>
    <xf numFmtId="0" fontId="18" fillId="10" borderId="40" xfId="0" applyNumberFormat="1" applyFont="1" applyFill="1" applyBorder="1" applyAlignment="1">
      <alignment vertical="center" wrapText="1"/>
    </xf>
    <xf numFmtId="0" fontId="8" fillId="15" borderId="0" xfId="0" applyNumberFormat="1" applyFont="1" applyFill="1" applyBorder="1" applyAlignment="1">
      <alignment vertical="center"/>
    </xf>
    <xf numFmtId="0" fontId="11" fillId="13" borderId="10" xfId="0" applyNumberFormat="1" applyFont="1" applyFill="1" applyBorder="1" applyAlignment="1">
      <alignment vertical="center" wrapText="1"/>
    </xf>
    <xf numFmtId="0" fontId="11" fillId="13" borderId="11" xfId="0" applyNumberFormat="1" applyFont="1" applyFill="1" applyBorder="1" applyAlignment="1">
      <alignment vertical="center" wrapText="1"/>
    </xf>
    <xf numFmtId="0" fontId="11" fillId="13" borderId="0" xfId="0" applyNumberFormat="1" applyFont="1" applyFill="1" applyBorder="1" applyAlignment="1">
      <alignment vertical="center" wrapText="1"/>
    </xf>
    <xf numFmtId="0" fontId="11" fillId="13" borderId="13" xfId="0" applyNumberFormat="1" applyFont="1" applyFill="1" applyBorder="1" applyAlignment="1">
      <alignment vertical="center" wrapText="1"/>
    </xf>
    <xf numFmtId="0" fontId="11" fillId="13" borderId="15" xfId="0" applyNumberFormat="1" applyFont="1" applyFill="1" applyBorder="1" applyAlignment="1">
      <alignment vertical="center" wrapText="1"/>
    </xf>
    <xf numFmtId="0" fontId="11" fillId="13" borderId="16" xfId="0" applyNumberFormat="1" applyFont="1" applyFill="1" applyBorder="1" applyAlignment="1">
      <alignment vertical="center" wrapText="1"/>
    </xf>
    <xf numFmtId="0" fontId="8" fillId="11" borderId="0" xfId="0" applyNumberFormat="1" applyFont="1" applyFill="1" applyBorder="1" applyAlignment="1">
      <alignment horizontal="center" vertical="center"/>
    </xf>
    <xf numFmtId="0" fontId="19" fillId="8" borderId="17" xfId="0" applyNumberFormat="1" applyFont="1" applyFill="1" applyBorder="1" applyAlignment="1">
      <alignment horizontal="center" vertical="center" wrapText="1"/>
    </xf>
    <xf numFmtId="0" fontId="19" fillId="8" borderId="18" xfId="0" applyNumberFormat="1" applyFont="1" applyFill="1" applyBorder="1" applyAlignment="1">
      <alignment horizontal="center" vertical="center" wrapText="1"/>
    </xf>
    <xf numFmtId="0" fontId="19" fillId="8" borderId="19" xfId="0" applyNumberFormat="1" applyFont="1" applyFill="1" applyBorder="1" applyAlignment="1">
      <alignment horizontal="center" vertical="center" wrapText="1"/>
    </xf>
    <xf numFmtId="0" fontId="19" fillId="8" borderId="20" xfId="0" applyNumberFormat="1" applyFont="1" applyFill="1" applyBorder="1" applyAlignment="1">
      <alignment horizontal="center" vertical="center" wrapText="1"/>
    </xf>
    <xf numFmtId="0" fontId="19" fillId="8" borderId="0" xfId="0" applyNumberFormat="1" applyFont="1" applyFill="1" applyBorder="1" applyAlignment="1">
      <alignment horizontal="center" vertical="center" wrapText="1"/>
    </xf>
    <xf numFmtId="0" fontId="19" fillId="8" borderId="21" xfId="0" applyNumberFormat="1" applyFont="1" applyFill="1" applyBorder="1" applyAlignment="1">
      <alignment horizontal="center" vertical="center" wrapText="1"/>
    </xf>
    <xf numFmtId="0" fontId="19" fillId="8" borderId="22" xfId="0" applyNumberFormat="1" applyFont="1" applyFill="1" applyBorder="1" applyAlignment="1">
      <alignment horizontal="center" vertical="center" wrapText="1"/>
    </xf>
    <xf numFmtId="0" fontId="19" fillId="8" borderId="23" xfId="0" applyNumberFormat="1" applyFont="1" applyFill="1" applyBorder="1" applyAlignment="1">
      <alignment horizontal="center" vertical="center" wrapText="1"/>
    </xf>
    <xf numFmtId="0" fontId="19" fillId="8" borderId="24" xfId="0" applyNumberFormat="1" applyFont="1" applyFill="1" applyBorder="1" applyAlignment="1">
      <alignment horizontal="center" vertical="center" wrapText="1"/>
    </xf>
    <xf numFmtId="0" fontId="19" fillId="16" borderId="52" xfId="0" applyNumberFormat="1" applyFont="1" applyFill="1" applyBorder="1" applyAlignment="1">
      <alignment horizontal="center" vertical="center" wrapText="1"/>
    </xf>
    <xf numFmtId="0" fontId="19" fillId="16" borderId="53" xfId="0" applyNumberFormat="1" applyFont="1" applyFill="1" applyBorder="1" applyAlignment="1">
      <alignment horizontal="center" vertical="center" wrapText="1"/>
    </xf>
    <xf numFmtId="0" fontId="19" fillId="16" borderId="54" xfId="0" applyNumberFormat="1" applyFont="1" applyFill="1" applyBorder="1" applyAlignment="1">
      <alignment horizontal="center" vertical="center" wrapText="1"/>
    </xf>
    <xf numFmtId="0" fontId="19" fillId="16" borderId="55" xfId="0" applyNumberFormat="1" applyFont="1" applyFill="1" applyBorder="1" applyAlignment="1">
      <alignment horizontal="center" vertical="center" wrapText="1"/>
    </xf>
    <xf numFmtId="0" fontId="19" fillId="16" borderId="0" xfId="0" applyNumberFormat="1" applyFont="1" applyFill="1" applyBorder="1" applyAlignment="1">
      <alignment horizontal="center" vertical="center" wrapText="1"/>
    </xf>
    <xf numFmtId="0" fontId="19" fillId="16" borderId="56" xfId="0" applyNumberFormat="1" applyFont="1" applyFill="1" applyBorder="1" applyAlignment="1">
      <alignment horizontal="center" vertical="center" wrapText="1"/>
    </xf>
    <xf numFmtId="0" fontId="19" fillId="16" borderId="57" xfId="0" applyNumberFormat="1" applyFont="1" applyFill="1" applyBorder="1" applyAlignment="1">
      <alignment horizontal="center" vertical="center" wrapText="1"/>
    </xf>
    <xf numFmtId="0" fontId="19" fillId="16" borderId="58" xfId="0" applyNumberFormat="1" applyFont="1" applyFill="1" applyBorder="1" applyAlignment="1">
      <alignment horizontal="center" vertical="center" wrapText="1"/>
    </xf>
    <xf numFmtId="0" fontId="19" fillId="16" borderId="59" xfId="0" applyNumberFormat="1" applyFont="1" applyFill="1" applyBorder="1" applyAlignment="1">
      <alignment horizontal="center" vertical="center" wrapText="1"/>
    </xf>
    <xf numFmtId="0" fontId="19" fillId="17" borderId="60" xfId="0" applyNumberFormat="1" applyFont="1" applyFill="1" applyBorder="1" applyAlignment="1">
      <alignment horizontal="center" vertical="center" wrapText="1"/>
    </xf>
    <xf numFmtId="0" fontId="19" fillId="17" borderId="61" xfId="0" applyNumberFormat="1" applyFont="1" applyFill="1" applyBorder="1" applyAlignment="1">
      <alignment horizontal="center" vertical="center" wrapText="1"/>
    </xf>
    <xf numFmtId="0" fontId="19" fillId="17" borderId="62" xfId="0" applyNumberFormat="1" applyFont="1" applyFill="1" applyBorder="1" applyAlignment="1">
      <alignment horizontal="center" vertical="center" wrapText="1"/>
    </xf>
    <xf numFmtId="0" fontId="19" fillId="17" borderId="63" xfId="0" applyNumberFormat="1" applyFont="1" applyFill="1" applyBorder="1" applyAlignment="1">
      <alignment horizontal="center" vertical="center" wrapText="1"/>
    </xf>
    <xf numFmtId="0" fontId="19" fillId="17" borderId="0" xfId="0" applyNumberFormat="1" applyFont="1" applyFill="1" applyBorder="1" applyAlignment="1">
      <alignment horizontal="center" vertical="center" wrapText="1"/>
    </xf>
    <xf numFmtId="0" fontId="19" fillId="17" borderId="64" xfId="0" applyNumberFormat="1" applyFont="1" applyFill="1" applyBorder="1" applyAlignment="1">
      <alignment horizontal="center" vertical="center" wrapText="1"/>
    </xf>
    <xf numFmtId="0" fontId="19" fillId="17" borderId="65" xfId="0" applyNumberFormat="1" applyFont="1" applyFill="1" applyBorder="1" applyAlignment="1">
      <alignment horizontal="center" vertical="center" wrapText="1"/>
    </xf>
    <xf numFmtId="0" fontId="19" fillId="17" borderId="66" xfId="0" applyNumberFormat="1" applyFont="1" applyFill="1" applyBorder="1" applyAlignment="1">
      <alignment horizontal="center" vertical="center" wrapText="1"/>
    </xf>
    <xf numFmtId="0" fontId="19" fillId="17" borderId="67" xfId="0" applyNumberFormat="1" applyFont="1" applyFill="1" applyBorder="1" applyAlignment="1">
      <alignment horizontal="center" vertical="center" wrapText="1"/>
    </xf>
    <xf numFmtId="0" fontId="19" fillId="12" borderId="44" xfId="0" applyNumberFormat="1" applyFont="1" applyFill="1" applyBorder="1" applyAlignment="1">
      <alignment horizontal="center" vertical="center" wrapText="1"/>
    </xf>
    <xf numFmtId="0" fontId="19" fillId="12" borderId="45" xfId="0" applyNumberFormat="1" applyFont="1" applyFill="1" applyBorder="1" applyAlignment="1">
      <alignment horizontal="center" vertical="center" wrapText="1"/>
    </xf>
    <xf numFmtId="0" fontId="19" fillId="12" borderId="46" xfId="0" applyNumberFormat="1" applyFont="1" applyFill="1" applyBorder="1" applyAlignment="1">
      <alignment horizontal="center" vertical="center" wrapText="1"/>
    </xf>
    <xf numFmtId="0" fontId="19" fillId="12" borderId="47" xfId="0" applyNumberFormat="1" applyFont="1" applyFill="1" applyBorder="1" applyAlignment="1">
      <alignment horizontal="center" vertical="center" wrapText="1"/>
    </xf>
    <xf numFmtId="0" fontId="19" fillId="12" borderId="0" xfId="0" applyNumberFormat="1" applyFont="1" applyFill="1" applyBorder="1" applyAlignment="1">
      <alignment horizontal="center" vertical="center" wrapText="1"/>
    </xf>
    <xf numFmtId="0" fontId="19" fillId="12" borderId="48" xfId="0" applyNumberFormat="1" applyFont="1" applyFill="1" applyBorder="1" applyAlignment="1">
      <alignment horizontal="center" vertical="center" wrapText="1"/>
    </xf>
    <xf numFmtId="0" fontId="19" fillId="12" borderId="49" xfId="0" applyNumberFormat="1" applyFont="1" applyFill="1" applyBorder="1" applyAlignment="1">
      <alignment horizontal="center" vertical="center" wrapText="1"/>
    </xf>
    <xf numFmtId="0" fontId="19" fillId="12" borderId="50" xfId="0" applyNumberFormat="1" applyFont="1" applyFill="1" applyBorder="1" applyAlignment="1">
      <alignment horizontal="center" vertical="center" wrapText="1"/>
    </xf>
    <xf numFmtId="0" fontId="19" fillId="12" borderId="51"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xf>
    <xf numFmtId="0" fontId="1" fillId="4" borderId="42" xfId="0" applyNumberFormat="1" applyFont="1" applyFill="1" applyBorder="1" applyAlignment="1">
      <alignment horizontal="center" vertical="center" wrapText="1"/>
    </xf>
    <xf numFmtId="0" fontId="1" fillId="4" borderId="43" xfId="0" applyNumberFormat="1" applyFont="1" applyFill="1" applyBorder="1" applyAlignment="1">
      <alignment horizontal="center" vertical="center" wrapText="1"/>
    </xf>
    <xf numFmtId="164" fontId="15" fillId="3" borderId="9" xfId="0" applyNumberFormat="1" applyFont="1" applyFill="1" applyBorder="1" applyAlignment="1">
      <alignment horizontal="center" vertical="center" wrapText="1"/>
    </xf>
    <xf numFmtId="1" fontId="15" fillId="3" borderId="10" xfId="0" applyNumberFormat="1" applyFont="1" applyFill="1" applyBorder="1" applyAlignment="1">
      <alignment horizontal="center" vertical="center" wrapText="1"/>
    </xf>
    <xf numFmtId="1" fontId="15" fillId="3" borderId="11" xfId="0" applyNumberFormat="1" applyFont="1" applyFill="1" applyBorder="1" applyAlignment="1">
      <alignment horizontal="center" vertical="center" wrapText="1"/>
    </xf>
    <xf numFmtId="1" fontId="15" fillId="3" borderId="12" xfId="0" applyNumberFormat="1" applyFont="1" applyFill="1" applyBorder="1" applyAlignment="1">
      <alignment horizontal="center" vertical="center" wrapText="1"/>
    </xf>
    <xf numFmtId="1" fontId="15" fillId="3" borderId="0" xfId="0" applyNumberFormat="1" applyFont="1" applyFill="1" applyBorder="1" applyAlignment="1">
      <alignment horizontal="center" vertical="center" wrapText="1"/>
    </xf>
    <xf numFmtId="1" fontId="15" fillId="3" borderId="13" xfId="0" applyNumberFormat="1" applyFont="1" applyFill="1" applyBorder="1" applyAlignment="1">
      <alignment horizontal="center" vertical="center" wrapText="1"/>
    </xf>
    <xf numFmtId="1" fontId="15" fillId="3" borderId="14" xfId="0" applyNumberFormat="1" applyFont="1" applyFill="1" applyBorder="1" applyAlignment="1">
      <alignment horizontal="center" vertical="center" wrapText="1"/>
    </xf>
    <xf numFmtId="1" fontId="15" fillId="3" borderId="15" xfId="0" applyNumberFormat="1" applyFont="1" applyFill="1" applyBorder="1" applyAlignment="1">
      <alignment horizontal="center" vertical="center" wrapText="1"/>
    </xf>
    <xf numFmtId="1" fontId="15" fillId="3" borderId="16" xfId="0" applyNumberFormat="1" applyFont="1" applyFill="1" applyBorder="1" applyAlignment="1">
      <alignment horizontal="center" vertical="center" wrapText="1"/>
    </xf>
    <xf numFmtId="49" fontId="15" fillId="3" borderId="9" xfId="0" applyNumberFormat="1" applyFont="1" applyFill="1" applyBorder="1" applyAlignment="1">
      <alignment horizontal="center" vertical="center" wrapText="1"/>
    </xf>
    <xf numFmtId="49" fontId="15" fillId="3" borderId="10" xfId="0" applyNumberFormat="1" applyFont="1" applyFill="1" applyBorder="1" applyAlignment="1">
      <alignment horizontal="center" vertical="center" wrapText="1"/>
    </xf>
    <xf numFmtId="49" fontId="15" fillId="3" borderId="11" xfId="0" applyNumberFormat="1" applyFont="1" applyFill="1" applyBorder="1" applyAlignment="1">
      <alignment horizontal="center" vertical="center" wrapText="1"/>
    </xf>
    <xf numFmtId="49" fontId="15" fillId="3" borderId="12" xfId="0" applyNumberFormat="1" applyFont="1" applyFill="1" applyBorder="1" applyAlignment="1">
      <alignment horizontal="center" vertical="center" wrapText="1"/>
    </xf>
    <xf numFmtId="49" fontId="15" fillId="3" borderId="0" xfId="0" applyNumberFormat="1" applyFont="1" applyFill="1" applyBorder="1" applyAlignment="1">
      <alignment horizontal="center" vertical="center" wrapText="1"/>
    </xf>
    <xf numFmtId="49" fontId="15" fillId="3" borderId="13" xfId="0" applyNumberFormat="1" applyFont="1" applyFill="1" applyBorder="1" applyAlignment="1">
      <alignment horizontal="center" vertical="center" wrapText="1"/>
    </xf>
    <xf numFmtId="49" fontId="15" fillId="3" borderId="14" xfId="0" applyNumberFormat="1" applyFont="1" applyFill="1" applyBorder="1" applyAlignment="1">
      <alignment horizontal="center" vertical="center" wrapText="1"/>
    </xf>
    <xf numFmtId="49" fontId="15" fillId="3" borderId="15" xfId="0" applyNumberFormat="1" applyFont="1" applyFill="1" applyBorder="1" applyAlignment="1">
      <alignment horizontal="center" vertical="center" wrapText="1"/>
    </xf>
    <xf numFmtId="49" fontId="15" fillId="3" borderId="16" xfId="0" applyNumberFormat="1" applyFont="1" applyFill="1" applyBorder="1" applyAlignment="1">
      <alignment horizontal="center" vertical="center" wrapText="1"/>
    </xf>
    <xf numFmtId="167" fontId="15" fillId="3" borderId="9" xfId="0" applyNumberFormat="1" applyFont="1" applyFill="1" applyBorder="1" applyAlignment="1">
      <alignment horizontal="center" vertical="center" wrapText="1"/>
    </xf>
    <xf numFmtId="167" fontId="15" fillId="3" borderId="10" xfId="0" applyNumberFormat="1" applyFont="1" applyFill="1" applyBorder="1" applyAlignment="1">
      <alignment horizontal="center" vertical="center" wrapText="1"/>
    </xf>
    <xf numFmtId="167" fontId="15" fillId="3" borderId="11" xfId="0" applyNumberFormat="1" applyFont="1" applyFill="1" applyBorder="1" applyAlignment="1">
      <alignment horizontal="center" vertical="center" wrapText="1"/>
    </xf>
    <xf numFmtId="167" fontId="15" fillId="3" borderId="12" xfId="0" applyNumberFormat="1" applyFont="1" applyFill="1" applyBorder="1" applyAlignment="1">
      <alignment horizontal="center" vertical="center" wrapText="1"/>
    </xf>
    <xf numFmtId="167" fontId="15" fillId="3" borderId="0" xfId="0" applyNumberFormat="1" applyFont="1" applyFill="1" applyBorder="1" applyAlignment="1">
      <alignment horizontal="center" vertical="center" wrapText="1"/>
    </xf>
    <xf numFmtId="167" fontId="15" fillId="3" borderId="13" xfId="0" applyNumberFormat="1" applyFont="1" applyFill="1" applyBorder="1" applyAlignment="1">
      <alignment horizontal="center" vertical="center" wrapText="1"/>
    </xf>
    <xf numFmtId="167" fontId="15" fillId="3" borderId="14" xfId="0" applyNumberFormat="1" applyFont="1" applyFill="1" applyBorder="1" applyAlignment="1">
      <alignment horizontal="center" vertical="center" wrapText="1"/>
    </xf>
    <xf numFmtId="167" fontId="15" fillId="3" borderId="15" xfId="0" applyNumberFormat="1" applyFont="1" applyFill="1" applyBorder="1" applyAlignment="1">
      <alignment horizontal="center" vertical="center" wrapText="1"/>
    </xf>
    <xf numFmtId="167" fontId="15" fillId="3" borderId="16" xfId="0" applyNumberFormat="1" applyFont="1" applyFill="1" applyBorder="1" applyAlignment="1">
      <alignment horizontal="center" vertical="center" wrapText="1"/>
    </xf>
    <xf numFmtId="0" fontId="12" fillId="12" borderId="44" xfId="0" applyNumberFormat="1" applyFont="1" applyFill="1" applyBorder="1" applyAlignment="1">
      <alignment horizontal="center" vertical="center" wrapText="1"/>
    </xf>
    <xf numFmtId="0" fontId="12" fillId="12" borderId="45" xfId="0" applyNumberFormat="1" applyFont="1" applyFill="1" applyBorder="1" applyAlignment="1">
      <alignment horizontal="center" vertical="center" wrapText="1"/>
    </xf>
    <xf numFmtId="0" fontId="12" fillId="12" borderId="46" xfId="0" applyNumberFormat="1" applyFont="1" applyFill="1" applyBorder="1" applyAlignment="1">
      <alignment horizontal="center" vertical="center" wrapText="1"/>
    </xf>
    <xf numFmtId="0" fontId="12" fillId="12" borderId="47" xfId="0" applyNumberFormat="1" applyFont="1" applyFill="1" applyBorder="1" applyAlignment="1">
      <alignment horizontal="center" vertical="center" wrapText="1"/>
    </xf>
    <xf numFmtId="0" fontId="12" fillId="12" borderId="0" xfId="0" applyNumberFormat="1" applyFont="1" applyFill="1" applyBorder="1" applyAlignment="1">
      <alignment horizontal="center" vertical="center" wrapText="1"/>
    </xf>
    <xf numFmtId="0" fontId="12" fillId="12" borderId="48" xfId="0" applyNumberFormat="1" applyFont="1" applyFill="1" applyBorder="1" applyAlignment="1">
      <alignment horizontal="center" vertical="center" wrapText="1"/>
    </xf>
    <xf numFmtId="0" fontId="12" fillId="12" borderId="49" xfId="0" applyNumberFormat="1" applyFont="1" applyFill="1" applyBorder="1" applyAlignment="1">
      <alignment horizontal="center" vertical="center" wrapText="1"/>
    </xf>
    <xf numFmtId="0" fontId="12" fillId="12" borderId="50" xfId="0" applyNumberFormat="1" applyFont="1" applyFill="1" applyBorder="1" applyAlignment="1">
      <alignment horizontal="center" vertical="center" wrapText="1"/>
    </xf>
    <xf numFmtId="0" fontId="12" fillId="12" borderId="51" xfId="0" applyNumberFormat="1" applyFont="1" applyFill="1" applyBorder="1" applyAlignment="1">
      <alignment horizontal="center" vertical="center" wrapText="1"/>
    </xf>
    <xf numFmtId="0" fontId="12" fillId="16" borderId="52" xfId="0" applyNumberFormat="1" applyFont="1" applyFill="1" applyBorder="1" applyAlignment="1">
      <alignment horizontal="center" vertical="center" wrapText="1"/>
    </xf>
    <xf numFmtId="0" fontId="12" fillId="16" borderId="53" xfId="0" applyNumberFormat="1" applyFont="1" applyFill="1" applyBorder="1" applyAlignment="1">
      <alignment horizontal="center" vertical="center" wrapText="1"/>
    </xf>
    <xf numFmtId="0" fontId="12" fillId="16" borderId="54" xfId="0" applyNumberFormat="1" applyFont="1" applyFill="1" applyBorder="1" applyAlignment="1">
      <alignment horizontal="center" vertical="center" wrapText="1"/>
    </xf>
    <xf numFmtId="0" fontId="12" fillId="16" borderId="55" xfId="0" applyNumberFormat="1" applyFont="1" applyFill="1" applyBorder="1" applyAlignment="1">
      <alignment horizontal="center" vertical="center" wrapText="1"/>
    </xf>
    <xf numFmtId="0" fontId="12" fillId="16" borderId="0" xfId="0" applyNumberFormat="1" applyFont="1" applyFill="1" applyBorder="1" applyAlignment="1">
      <alignment horizontal="center" vertical="center" wrapText="1"/>
    </xf>
    <xf numFmtId="0" fontId="12" fillId="16" borderId="56" xfId="0" applyNumberFormat="1" applyFont="1" applyFill="1" applyBorder="1" applyAlignment="1">
      <alignment horizontal="center" vertical="center" wrapText="1"/>
    </xf>
    <xf numFmtId="0" fontId="12" fillId="16" borderId="57" xfId="0" applyNumberFormat="1" applyFont="1" applyFill="1" applyBorder="1" applyAlignment="1">
      <alignment horizontal="center" vertical="center" wrapText="1"/>
    </xf>
    <xf numFmtId="0" fontId="12" fillId="16" borderId="58" xfId="0" applyNumberFormat="1" applyFont="1" applyFill="1" applyBorder="1" applyAlignment="1">
      <alignment horizontal="center" vertical="center" wrapText="1"/>
    </xf>
    <xf numFmtId="0" fontId="12" fillId="16" borderId="59" xfId="0" applyNumberFormat="1" applyFont="1" applyFill="1" applyBorder="1" applyAlignment="1">
      <alignment horizontal="center" vertical="center" wrapText="1"/>
    </xf>
    <xf numFmtId="0" fontId="12" fillId="17" borderId="60" xfId="0" applyNumberFormat="1" applyFont="1" applyFill="1" applyBorder="1" applyAlignment="1">
      <alignment horizontal="center" vertical="center" wrapText="1"/>
    </xf>
    <xf numFmtId="0" fontId="12" fillId="17" borderId="61" xfId="0" applyNumberFormat="1" applyFont="1" applyFill="1" applyBorder="1" applyAlignment="1">
      <alignment horizontal="center" vertical="center" wrapText="1"/>
    </xf>
    <xf numFmtId="0" fontId="12" fillId="17" borderId="62" xfId="0" applyNumberFormat="1" applyFont="1" applyFill="1" applyBorder="1" applyAlignment="1">
      <alignment horizontal="center" vertical="center" wrapText="1"/>
    </xf>
    <xf numFmtId="0" fontId="12" fillId="17" borderId="63" xfId="0" applyNumberFormat="1" applyFont="1" applyFill="1" applyBorder="1" applyAlignment="1">
      <alignment horizontal="center" vertical="center" wrapText="1"/>
    </xf>
    <xf numFmtId="0" fontId="12" fillId="17" borderId="0" xfId="0" applyNumberFormat="1" applyFont="1" applyFill="1" applyBorder="1" applyAlignment="1">
      <alignment horizontal="center" vertical="center" wrapText="1"/>
    </xf>
    <xf numFmtId="0" fontId="12" fillId="17" borderId="64" xfId="0" applyNumberFormat="1" applyFont="1" applyFill="1" applyBorder="1" applyAlignment="1">
      <alignment horizontal="center" vertical="center" wrapText="1"/>
    </xf>
    <xf numFmtId="0" fontId="12" fillId="17" borderId="65" xfId="0" applyNumberFormat="1" applyFont="1" applyFill="1" applyBorder="1" applyAlignment="1">
      <alignment horizontal="center" vertical="center" wrapText="1"/>
    </xf>
    <xf numFmtId="0" fontId="12" fillId="17" borderId="66" xfId="0" applyNumberFormat="1" applyFont="1" applyFill="1" applyBorder="1" applyAlignment="1">
      <alignment horizontal="center" vertical="center" wrapText="1"/>
    </xf>
    <xf numFmtId="0" fontId="12" fillId="17" borderId="67" xfId="0" applyNumberFormat="1" applyFont="1" applyFill="1" applyBorder="1" applyAlignment="1">
      <alignment horizontal="center" vertical="center" wrapText="1"/>
    </xf>
    <xf numFmtId="0" fontId="12" fillId="8" borderId="17" xfId="0" applyNumberFormat="1" applyFont="1" applyFill="1" applyBorder="1" applyAlignment="1">
      <alignment horizontal="center" vertical="center" wrapText="1"/>
    </xf>
    <xf numFmtId="0" fontId="12" fillId="8" borderId="18" xfId="0" applyNumberFormat="1" applyFont="1" applyFill="1" applyBorder="1" applyAlignment="1">
      <alignment horizontal="center" vertical="center" wrapText="1"/>
    </xf>
    <xf numFmtId="0" fontId="12" fillId="8" borderId="19" xfId="0" applyNumberFormat="1" applyFont="1" applyFill="1" applyBorder="1" applyAlignment="1">
      <alignment horizontal="center" vertical="center" wrapText="1"/>
    </xf>
    <xf numFmtId="0" fontId="12" fillId="8" borderId="20" xfId="0" applyNumberFormat="1" applyFont="1" applyFill="1" applyBorder="1" applyAlignment="1">
      <alignment horizontal="center" vertical="center" wrapText="1"/>
    </xf>
    <xf numFmtId="0" fontId="12" fillId="8" borderId="0" xfId="0" applyNumberFormat="1" applyFont="1" applyFill="1" applyBorder="1" applyAlignment="1">
      <alignment horizontal="center" vertical="center" wrapText="1"/>
    </xf>
    <xf numFmtId="0" fontId="12" fillId="8" borderId="21" xfId="0" applyNumberFormat="1" applyFont="1" applyFill="1" applyBorder="1" applyAlignment="1">
      <alignment horizontal="center" vertical="center" wrapText="1"/>
    </xf>
    <xf numFmtId="0" fontId="12" fillId="8" borderId="22" xfId="0" applyNumberFormat="1" applyFont="1" applyFill="1" applyBorder="1" applyAlignment="1">
      <alignment horizontal="center" vertical="center" wrapText="1"/>
    </xf>
    <xf numFmtId="0" fontId="12" fillId="8" borderId="23" xfId="0" applyNumberFormat="1" applyFont="1" applyFill="1" applyBorder="1" applyAlignment="1">
      <alignment horizontal="center" vertical="center" wrapText="1"/>
    </xf>
    <xf numFmtId="0" fontId="12" fillId="8" borderId="24"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xf>
    <xf numFmtId="168" fontId="15" fillId="3" borderId="9" xfId="0" applyNumberFormat="1" applyFont="1" applyFill="1" applyBorder="1" applyAlignment="1">
      <alignment horizontal="center" vertical="center" wrapText="1"/>
    </xf>
    <xf numFmtId="168" fontId="15" fillId="3" borderId="10" xfId="0" applyNumberFormat="1" applyFont="1" applyFill="1" applyBorder="1" applyAlignment="1">
      <alignment horizontal="center" vertical="center" wrapText="1"/>
    </xf>
    <xf numFmtId="168" fontId="15" fillId="3" borderId="11" xfId="0" applyNumberFormat="1" applyFont="1" applyFill="1" applyBorder="1" applyAlignment="1">
      <alignment horizontal="center" vertical="center" wrapText="1"/>
    </xf>
    <xf numFmtId="168" fontId="15" fillId="3" borderId="12" xfId="0" applyNumberFormat="1" applyFont="1" applyFill="1" applyBorder="1" applyAlignment="1">
      <alignment horizontal="center" vertical="center" wrapText="1"/>
    </xf>
    <xf numFmtId="168" fontId="15" fillId="3" borderId="0" xfId="0" applyNumberFormat="1" applyFont="1" applyFill="1" applyBorder="1" applyAlignment="1">
      <alignment horizontal="center" vertical="center" wrapText="1"/>
    </xf>
    <xf numFmtId="168" fontId="15" fillId="3" borderId="13" xfId="0" applyNumberFormat="1" applyFont="1" applyFill="1" applyBorder="1" applyAlignment="1">
      <alignment horizontal="center" vertical="center" wrapText="1"/>
    </xf>
    <xf numFmtId="168" fontId="15" fillId="3" borderId="14" xfId="0" applyNumberFormat="1" applyFont="1" applyFill="1" applyBorder="1" applyAlignment="1">
      <alignment horizontal="center" vertical="center" wrapText="1"/>
    </xf>
    <xf numFmtId="168" fontId="15" fillId="3" borderId="15" xfId="0" applyNumberFormat="1" applyFont="1" applyFill="1" applyBorder="1" applyAlignment="1">
      <alignment horizontal="center" vertical="center" wrapText="1"/>
    </xf>
    <xf numFmtId="168" fontId="15" fillId="3" borderId="16" xfId="0" applyNumberFormat="1" applyFont="1" applyFill="1" applyBorder="1" applyAlignment="1">
      <alignment horizontal="center" vertical="center" wrapText="1"/>
    </xf>
    <xf numFmtId="166" fontId="15" fillId="3" borderId="10" xfId="0" applyNumberFormat="1" applyFont="1" applyFill="1" applyBorder="1" applyAlignment="1">
      <alignment horizontal="center" vertical="center" wrapText="1"/>
    </xf>
    <xf numFmtId="166" fontId="15" fillId="3" borderId="11" xfId="0" applyNumberFormat="1" applyFont="1" applyFill="1" applyBorder="1" applyAlignment="1">
      <alignment horizontal="center" vertical="center" wrapText="1"/>
    </xf>
    <xf numFmtId="166" fontId="15" fillId="3" borderId="12" xfId="0" applyNumberFormat="1" applyFont="1" applyFill="1" applyBorder="1" applyAlignment="1">
      <alignment horizontal="center" vertical="center" wrapText="1"/>
    </xf>
    <xf numFmtId="166" fontId="15" fillId="3" borderId="0" xfId="0" applyNumberFormat="1" applyFont="1" applyFill="1" applyBorder="1" applyAlignment="1">
      <alignment horizontal="center" vertical="center" wrapText="1"/>
    </xf>
    <xf numFmtId="166" fontId="15" fillId="3" borderId="13" xfId="0" applyNumberFormat="1" applyFont="1" applyFill="1" applyBorder="1" applyAlignment="1">
      <alignment horizontal="center" vertical="center" wrapText="1"/>
    </xf>
    <xf numFmtId="166" fontId="15" fillId="3" borderId="14" xfId="0" applyNumberFormat="1" applyFont="1" applyFill="1" applyBorder="1" applyAlignment="1">
      <alignment horizontal="center" vertical="center" wrapText="1"/>
    </xf>
    <xf numFmtId="166" fontId="15" fillId="3" borderId="15" xfId="0" applyNumberFormat="1" applyFont="1" applyFill="1" applyBorder="1" applyAlignment="1">
      <alignment horizontal="center" vertical="center" wrapText="1"/>
    </xf>
    <xf numFmtId="166" fontId="15" fillId="3" borderId="16" xfId="0" applyNumberFormat="1" applyFont="1" applyFill="1" applyBorder="1" applyAlignment="1">
      <alignment horizontal="center" vertical="center" wrapText="1"/>
    </xf>
    <xf numFmtId="0" fontId="20" fillId="8" borderId="0" xfId="0" applyNumberFormat="1" applyFont="1" applyFill="1" applyBorder="1" applyAlignment="1">
      <alignment horizontal="center" vertical="center" wrapText="1"/>
    </xf>
    <xf numFmtId="0" fontId="21" fillId="2" borderId="0" xfId="0" applyNumberFormat="1" applyFont="1" applyFill="1" applyBorder="1" applyAlignment="1">
      <alignment horizontal="center" vertical="center"/>
    </xf>
    <xf numFmtId="0" fontId="11" fillId="3" borderId="9" xfId="0" applyNumberFormat="1" applyFont="1" applyFill="1" applyBorder="1" applyAlignment="1">
      <alignment vertical="center" wrapText="1"/>
    </xf>
    <xf numFmtId="167" fontId="11" fillId="3" borderId="10" xfId="0" applyNumberFormat="1" applyFont="1" applyFill="1" applyBorder="1" applyAlignment="1">
      <alignment vertical="center" wrapText="1"/>
    </xf>
    <xf numFmtId="0" fontId="11" fillId="3" borderId="12" xfId="0" applyNumberFormat="1" applyFont="1" applyFill="1" applyBorder="1" applyAlignment="1">
      <alignment vertical="center" wrapText="1"/>
    </xf>
    <xf numFmtId="167" fontId="11" fillId="3" borderId="0" xfId="0" applyNumberFormat="1" applyFont="1" applyFill="1" applyBorder="1" applyAlignment="1">
      <alignment vertical="center" wrapText="1"/>
    </xf>
    <xf numFmtId="0" fontId="10" fillId="5" borderId="14" xfId="0" applyNumberFormat="1" applyFont="1" applyFill="1" applyBorder="1" applyAlignment="1">
      <alignment vertical="center" wrapText="1"/>
    </xf>
    <xf numFmtId="0" fontId="10" fillId="5" borderId="15" xfId="0" applyNumberFormat="1" applyFont="1" applyFill="1" applyBorder="1" applyAlignment="1">
      <alignment vertical="center" wrapText="1"/>
    </xf>
    <xf numFmtId="167" fontId="10" fillId="5" borderId="15" xfId="0" applyNumberFormat="1" applyFont="1" applyFill="1" applyBorder="1" applyAlignment="1">
      <alignment vertical="center" wrapText="1"/>
    </xf>
    <xf numFmtId="0" fontId="10" fillId="5" borderId="16" xfId="0" applyNumberFormat="1" applyFont="1" applyFill="1" applyBorder="1" applyAlignment="1">
      <alignment vertical="center" wrapText="1"/>
    </xf>
    <xf numFmtId="0" fontId="20" fillId="9" borderId="25" xfId="0" applyNumberFormat="1" applyFont="1" applyFill="1" applyBorder="1" applyAlignment="1">
      <alignment vertical="center" wrapText="1"/>
    </xf>
    <xf numFmtId="0" fontId="20" fillId="9" borderId="26" xfId="0" applyNumberFormat="1" applyFont="1" applyFill="1" applyBorder="1" applyAlignment="1">
      <alignment vertical="center" wrapText="1"/>
    </xf>
    <xf numFmtId="0" fontId="20" fillId="9" borderId="27" xfId="0" applyNumberFormat="1" applyFont="1" applyFill="1" applyBorder="1" applyAlignment="1">
      <alignment vertical="center" wrapText="1"/>
    </xf>
    <xf numFmtId="0" fontId="20" fillId="9" borderId="28" xfId="0" applyNumberFormat="1" applyFont="1" applyFill="1" applyBorder="1" applyAlignment="1">
      <alignment vertical="center" wrapText="1"/>
    </xf>
    <xf numFmtId="0" fontId="20" fillId="9" borderId="0" xfId="0" applyNumberFormat="1" applyFont="1" applyFill="1" applyBorder="1" applyAlignment="1">
      <alignment vertical="center" wrapText="1"/>
    </xf>
    <xf numFmtId="0" fontId="20" fillId="9" borderId="29" xfId="0" applyNumberFormat="1" applyFont="1" applyFill="1" applyBorder="1" applyAlignment="1">
      <alignment vertical="center" wrapText="1"/>
    </xf>
    <xf numFmtId="0" fontId="20" fillId="9" borderId="30" xfId="0" applyNumberFormat="1" applyFont="1" applyFill="1" applyBorder="1" applyAlignment="1">
      <alignment vertical="center" wrapText="1"/>
    </xf>
    <xf numFmtId="0" fontId="20" fillId="9" borderId="31" xfId="0" applyNumberFormat="1" applyFont="1" applyFill="1" applyBorder="1" applyAlignment="1">
      <alignment vertical="center" wrapText="1"/>
    </xf>
    <xf numFmtId="0" fontId="20" fillId="9" borderId="32" xfId="0" applyNumberFormat="1" applyFont="1" applyFill="1" applyBorder="1" applyAlignment="1">
      <alignment vertical="center" wrapText="1"/>
    </xf>
    <xf numFmtId="0" fontId="5" fillId="18" borderId="0" xfId="0" applyNumberFormat="1" applyFont="1" applyFill="1" applyBorder="1" applyAlignment="1">
      <alignment horizontal="center" vertical="center" wrapText="1"/>
    </xf>
    <xf numFmtId="0" fontId="14" fillId="18" borderId="0" xfId="0" applyNumberFormat="1" applyFont="1" applyFill="1" applyBorder="1" applyAlignment="1">
      <alignment vertical="center" wrapText="1"/>
    </xf>
  </cellXfs>
  <cellStyles count="1">
    <cellStyle name="Normal" xfId="0" builtinId="0"/>
  </cellStyles>
  <dxfs count="9">
    <dxf>
      <font>
        <b/>
        <color rgb="FF3A8D68"/>
      </font>
      <fill>
        <patternFill patternType="solid">
          <bgColor rgb="FFE1F0E8"/>
        </patternFill>
      </fill>
    </dxf>
    <dxf>
      <font>
        <b/>
        <color rgb="FFD5A83E"/>
      </font>
      <fill>
        <patternFill patternType="solid">
          <bgColor rgb="FFF7EDCF"/>
        </patternFill>
      </fill>
    </dxf>
    <dxf>
      <font>
        <b/>
        <color rgb="FFB94A48"/>
      </font>
      <fill>
        <patternFill patternType="solid">
          <bgColor rgb="FFF5DEDD"/>
        </patternFill>
      </fill>
    </dxf>
    <dxf>
      <font>
        <b/>
        <color rgb="FFD5A83E"/>
      </font>
      <fill>
        <patternFill patternType="solid">
          <bgColor rgb="FFF7EDCF"/>
        </patternFill>
      </fill>
    </dxf>
    <dxf>
      <font>
        <b/>
        <color rgb="FFB94A48"/>
      </font>
      <fill>
        <patternFill patternType="solid">
          <bgColor rgb="FFF5DEDD"/>
        </patternFill>
      </fill>
    </dxf>
    <dxf>
      <font>
        <b/>
        <color rgb="FF3A8D68"/>
      </font>
      <fill>
        <patternFill patternType="solid">
          <bgColor rgb="FFE1F0E8"/>
        </patternFill>
      </fill>
    </dxf>
    <dxf>
      <font>
        <b/>
        <color rgb="FFD5A83E"/>
      </font>
      <fill>
        <patternFill patternType="solid">
          <bgColor rgb="FFF7EDCF"/>
        </patternFill>
      </fill>
    </dxf>
    <dxf>
      <font>
        <b/>
        <color rgb="FFB94A48"/>
      </font>
      <fill>
        <patternFill patternType="solid">
          <bgColor rgb="FFF5DEDD"/>
        </patternFill>
      </fill>
    </dxf>
    <dxf>
      <font>
        <b/>
        <color rgb="FF3A8D68"/>
      </font>
      <fill>
        <patternFill patternType="solid">
          <bgColor rgb="FFE1F0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FY2020 Revenue by Business Segment</a:t>
            </a:r>
          </a:p>
        </c:rich>
      </c:tx>
      <c:overlay val="0"/>
    </c:title>
    <c:autoTitleDeleted val="0"/>
    <c:plotArea>
      <c:layout/>
      <c:barChart>
        <c:barDir val="col"/>
        <c:grouping val="clustered"/>
        <c:varyColors val="0"/>
        <c:ser>
          <c:idx val="0"/>
          <c:order val="0"/>
          <c:tx>
            <c:v>Revenue</c:v>
          </c:tx>
          <c:invertIfNegative val="1"/>
          <c:cat>
            <c:strRef>
              <c:f>'01_Business_Case'!$A$25:$A$28</c:f>
              <c:strCache>
                <c:ptCount val="4"/>
                <c:pt idx="0">
                  <c:v>Grid Automation</c:v>
                </c:pt>
                <c:pt idx="1">
                  <c:v>Power Conversion</c:v>
                </c:pt>
                <c:pt idx="2">
                  <c:v>Energy Storage Systems</c:v>
                </c:pt>
                <c:pt idx="3">
                  <c:v>Lifecycle Services</c:v>
                </c:pt>
              </c:strCache>
            </c:strRef>
          </c:cat>
          <c:val>
            <c:numRef>
              <c:f>'01_Business_Case'!$B$25:$B$28</c:f>
              <c:numCache>
                <c:formatCode>\$0.00" bn"</c:formatCode>
                <c:ptCount val="4"/>
                <c:pt idx="0">
                  <c:v>4.4000000000000004</c:v>
                </c:pt>
                <c:pt idx="1">
                  <c:v>3.4</c:v>
                </c:pt>
                <c:pt idx="2">
                  <c:v>3.2</c:v>
                </c:pt>
                <c:pt idx="3">
                  <c:v>2.6</c:v>
                </c:pt>
              </c:numCache>
            </c:numRef>
          </c:val>
          <c:extLst>
            <c:ext xmlns:c16="http://schemas.microsoft.com/office/drawing/2014/chart" uri="{C3380CC4-5D6E-409C-BE32-E72D297353CC}">
              <c16:uniqueId val="{00000000-88ED-4FFF-8436-F291AD8F910C}"/>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quot; bn&quot;"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FY2023 Revenue by Scenario</a:t>
            </a:r>
          </a:p>
        </c:rich>
      </c:tx>
      <c:overlay val="0"/>
    </c:title>
    <c:autoTitleDeleted val="0"/>
    <c:plotArea>
      <c:layout/>
      <c:barChart>
        <c:barDir val="col"/>
        <c:grouping val="clustered"/>
        <c:varyColors val="0"/>
        <c:ser>
          <c:idx val="0"/>
          <c:order val="0"/>
          <c:tx>
            <c:v>Revenue</c:v>
          </c:tx>
          <c:invertIfNegative val="1"/>
          <c:cat>
            <c:strRef>
              <c:f>'04_Worked_Example'!$O$64:$O$67</c:f>
              <c:strCache>
                <c:ptCount val="4"/>
                <c:pt idx="0">
                  <c:v>Coordinated Green Acceleration</c:v>
                </c:pt>
                <c:pt idx="1">
                  <c:v>Regional Green Blocks</c:v>
                </c:pt>
                <c:pt idx="2">
                  <c:v>Open Market Drift</c:v>
                </c:pt>
                <c:pt idx="3">
                  <c:v>Fragmented Cost Squeeze</c:v>
                </c:pt>
              </c:strCache>
            </c:strRef>
          </c:cat>
          <c:val>
            <c:numRef>
              <c:f>'04_Worked_Example'!$P$64:$P$67</c:f>
              <c:numCache>
                <c:formatCode>\$0.0" bn"</c:formatCode>
                <c:ptCount val="4"/>
                <c:pt idx="0">
                  <c:v>19.5</c:v>
                </c:pt>
                <c:pt idx="1">
                  <c:v>18.2</c:v>
                </c:pt>
                <c:pt idx="2">
                  <c:v>15.6</c:v>
                </c:pt>
                <c:pt idx="3">
                  <c:v>14.2</c:v>
                </c:pt>
              </c:numCache>
            </c:numRef>
          </c:val>
          <c:extLst>
            <c:ext xmlns:c16="http://schemas.microsoft.com/office/drawing/2014/chart" uri="{C3380CC4-5D6E-409C-BE32-E72D297353CC}">
              <c16:uniqueId val="{00000000-8B42-4881-A794-E4FB33E31C61}"/>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quot; bn&quot;"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Average External Priority by PESTEL Category</a:t>
            </a:r>
          </a:p>
        </c:rich>
      </c:tx>
      <c:layout/>
      <c:overlay val="0"/>
    </c:title>
    <c:autoTitleDeleted val="0"/>
    <c:plotArea>
      <c:layout/>
      <c:barChart>
        <c:barDir val="col"/>
        <c:grouping val="clustered"/>
        <c:varyColors val="0"/>
        <c:ser>
          <c:idx val="0"/>
          <c:order val="0"/>
          <c:tx>
            <c:v>Average Priority</c:v>
          </c:tx>
          <c:invertIfNegative val="1"/>
          <c:cat>
            <c:strRef>
              <c:f>'05_Board_War_Room'!$F$14:$F$19</c:f>
              <c:strCache>
                <c:ptCount val="6"/>
                <c:pt idx="0">
                  <c:v>Political</c:v>
                </c:pt>
                <c:pt idx="1">
                  <c:v>Economic</c:v>
                </c:pt>
                <c:pt idx="2">
                  <c:v>Social</c:v>
                </c:pt>
                <c:pt idx="3">
                  <c:v>Technological</c:v>
                </c:pt>
                <c:pt idx="4">
                  <c:v>Environmental</c:v>
                </c:pt>
                <c:pt idx="5">
                  <c:v>Legal</c:v>
                </c:pt>
              </c:strCache>
            </c:strRef>
          </c:cat>
          <c:val>
            <c:numRef>
              <c:f>'05_Board_War_Room'!$G$14:$G$19</c:f>
              <c:numCache>
                <c:formatCode>General</c:formatCode>
                <c:ptCount val="6"/>
                <c:pt idx="0">
                  <c:v>24.883199999999999</c:v>
                </c:pt>
                <c:pt idx="1">
                  <c:v>18.783999999999999</c:v>
                </c:pt>
                <c:pt idx="2">
                  <c:v>16.108800000000002</c:v>
                </c:pt>
                <c:pt idx="3">
                  <c:v>26.894799999999996</c:v>
                </c:pt>
                <c:pt idx="4">
                  <c:v>23.148800000000001</c:v>
                </c:pt>
                <c:pt idx="5">
                  <c:v>17.9572</c:v>
                </c:pt>
              </c:numCache>
            </c:numRef>
          </c:val>
          <c:extLst>
            <c:ext xmlns:c16="http://schemas.microsoft.com/office/drawing/2014/chart" uri="{C3380CC4-5D6E-409C-BE32-E72D297353CC}">
              <c16:uniqueId val="{00000000-26E4-43DA-AC4F-D83DC2074EC2}"/>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FY2023 Revenue Range</a:t>
            </a:r>
          </a:p>
        </c:rich>
      </c:tx>
      <c:overlay val="0"/>
    </c:title>
    <c:autoTitleDeleted val="0"/>
    <c:plotArea>
      <c:layout/>
      <c:barChart>
        <c:barDir val="col"/>
        <c:grouping val="clustered"/>
        <c:varyColors val="0"/>
        <c:ser>
          <c:idx val="0"/>
          <c:order val="0"/>
          <c:tx>
            <c:v>Revenue</c:v>
          </c:tx>
          <c:invertIfNegative val="1"/>
          <c:cat>
            <c:strRef>
              <c:f>'05_Board_War_Room'!$J$37:$J$40</c:f>
              <c:strCache>
                <c:ptCount val="4"/>
                <c:pt idx="0">
                  <c:v>Coordinated Green Acceleration</c:v>
                </c:pt>
                <c:pt idx="1">
                  <c:v>Regional Green Blocks</c:v>
                </c:pt>
                <c:pt idx="2">
                  <c:v>Open Market Drift</c:v>
                </c:pt>
                <c:pt idx="3">
                  <c:v>Fragmented Cost Squeeze</c:v>
                </c:pt>
              </c:strCache>
            </c:strRef>
          </c:cat>
          <c:val>
            <c:numRef>
              <c:f>'05_Board_War_Room'!$K$37:$K$40</c:f>
              <c:numCache>
                <c:formatCode>General</c:formatCode>
                <c:ptCount val="4"/>
                <c:pt idx="0">
                  <c:v>19.5</c:v>
                </c:pt>
                <c:pt idx="1">
                  <c:v>18.2</c:v>
                </c:pt>
                <c:pt idx="2">
                  <c:v>15.6</c:v>
                </c:pt>
                <c:pt idx="3">
                  <c:v>14.2</c:v>
                </c:pt>
              </c:numCache>
            </c:numRef>
          </c:val>
          <c:extLst>
            <c:ext xmlns:c16="http://schemas.microsoft.com/office/drawing/2014/chart" uri="{C3380CC4-5D6E-409C-BE32-E72D297353CC}">
              <c16:uniqueId val="{00000000-EDAB-4CEB-84F8-1D6ED35C5B56}"/>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0</xdr:colOff>
      <xdr:row>49</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68</xdr:row>
      <xdr:rowOff>0</xdr:rowOff>
    </xdr:from>
    <xdr:to>
      <xdr:col>22</xdr:col>
      <xdr:colOff>0</xdr:colOff>
      <xdr:row>84</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19</xdr:row>
      <xdr:rowOff>0</xdr:rowOff>
    </xdr:from>
    <xdr:to>
      <xdr:col>10</xdr:col>
      <xdr:colOff>0</xdr:colOff>
      <xdr:row>34</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35</xdr:row>
      <xdr:rowOff>0</xdr:rowOff>
    </xdr:from>
    <xdr:to>
      <xdr:col>20</xdr:col>
      <xdr:colOff>0</xdr:colOff>
      <xdr:row>49</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workbookViewId="0">
      <selection activeCell="A6" sqref="A6:F18"/>
    </sheetView>
  </sheetViews>
  <sheetFormatPr defaultRowHeight="14"/>
  <cols>
    <col min="1" max="16" width="11.5" customWidth="1"/>
  </cols>
  <sheetData>
    <row r="1" spans="1:22" ht="14.65" customHeight="1">
      <c r="A1" s="82" t="s">
        <v>0</v>
      </c>
      <c r="B1" s="82"/>
      <c r="C1" s="82"/>
      <c r="D1" s="82"/>
      <c r="E1" s="82"/>
      <c r="F1" s="82"/>
      <c r="G1" s="82"/>
      <c r="H1" s="83" t="s">
        <v>1</v>
      </c>
      <c r="I1" s="83"/>
      <c r="J1" s="83"/>
      <c r="K1" s="83"/>
      <c r="L1" s="83"/>
      <c r="M1" s="83"/>
      <c r="N1" s="83"/>
      <c r="O1" s="83"/>
      <c r="P1" s="83"/>
      <c r="Q1" s="4"/>
      <c r="R1" s="4"/>
      <c r="S1" s="4"/>
      <c r="T1" s="4"/>
      <c r="U1" s="4"/>
      <c r="V1" s="4"/>
    </row>
    <row r="2" spans="1:22" ht="25.4" customHeight="1">
      <c r="A2" s="84" t="s">
        <v>2</v>
      </c>
      <c r="B2" s="84"/>
      <c r="C2" s="84"/>
      <c r="D2" s="84"/>
      <c r="E2" s="84"/>
      <c r="F2" s="84"/>
      <c r="G2" s="84"/>
      <c r="H2" s="84"/>
      <c r="I2" s="84"/>
      <c r="J2" s="84"/>
      <c r="K2" s="84"/>
      <c r="L2" s="84"/>
      <c r="M2" s="84"/>
      <c r="N2" s="84"/>
      <c r="O2" s="84"/>
      <c r="P2" s="84"/>
      <c r="Q2" s="4"/>
      <c r="R2" s="4"/>
      <c r="S2" s="4"/>
      <c r="T2" s="4"/>
      <c r="U2" s="4"/>
      <c r="V2" s="4"/>
    </row>
    <row r="3" spans="1:22" ht="14.65" customHeight="1">
      <c r="A3" s="85" t="s">
        <v>3</v>
      </c>
      <c r="B3" s="85"/>
      <c r="C3" s="85"/>
      <c r="D3" s="85"/>
      <c r="E3" s="85"/>
      <c r="F3" s="85"/>
      <c r="G3" s="85"/>
      <c r="H3" s="85"/>
      <c r="I3" s="85"/>
      <c r="J3" s="85"/>
      <c r="K3" s="85"/>
      <c r="L3" s="85"/>
      <c r="M3" s="85"/>
      <c r="N3" s="85"/>
      <c r="O3" s="85"/>
      <c r="P3" s="85"/>
      <c r="Q3" s="4"/>
      <c r="R3" s="4"/>
      <c r="S3" s="4"/>
      <c r="T3" s="4"/>
      <c r="U3" s="4"/>
      <c r="V3" s="4"/>
    </row>
    <row r="4" spans="1:22" ht="3.4" customHeight="1">
      <c r="A4" s="5"/>
      <c r="B4" s="5"/>
      <c r="C4" s="5"/>
      <c r="D4" s="5"/>
      <c r="E4" s="5"/>
      <c r="F4" s="5"/>
      <c r="G4" s="5"/>
      <c r="H4" s="5"/>
      <c r="I4" s="5"/>
      <c r="J4" s="5"/>
      <c r="K4" s="5"/>
      <c r="L4" s="5"/>
      <c r="M4" s="5"/>
      <c r="N4" s="5"/>
      <c r="O4" s="5"/>
      <c r="P4" s="5"/>
      <c r="Q4" s="4"/>
      <c r="R4" s="4"/>
      <c r="S4" s="4"/>
      <c r="T4" s="4"/>
      <c r="U4" s="4"/>
      <c r="V4" s="4"/>
    </row>
    <row r="5" spans="1:22">
      <c r="A5" s="4"/>
      <c r="B5" s="4"/>
      <c r="C5" s="4"/>
      <c r="D5" s="4"/>
      <c r="E5" s="4"/>
      <c r="F5" s="4"/>
      <c r="G5" s="4"/>
      <c r="H5" s="4"/>
      <c r="I5" s="4"/>
      <c r="J5" s="4"/>
      <c r="K5" s="4"/>
      <c r="L5" s="4"/>
      <c r="M5" s="4"/>
      <c r="N5" s="4"/>
      <c r="O5" s="4"/>
      <c r="P5" s="4"/>
      <c r="Q5" s="4"/>
      <c r="R5" s="4"/>
      <c r="S5" s="4"/>
      <c r="T5" s="4"/>
      <c r="U5" s="4"/>
      <c r="V5" s="4"/>
    </row>
    <row r="6" spans="1:22">
      <c r="A6" s="381" t="s">
        <v>4</v>
      </c>
      <c r="B6" s="381"/>
      <c r="C6" s="381"/>
      <c r="D6" s="381"/>
      <c r="E6" s="381"/>
      <c r="F6" s="381"/>
      <c r="G6" s="86" t="s">
        <v>5</v>
      </c>
      <c r="H6" s="87"/>
      <c r="I6" s="87"/>
      <c r="J6" s="87"/>
      <c r="K6" s="87"/>
      <c r="L6" s="87"/>
      <c r="M6" s="87"/>
      <c r="N6" s="87"/>
      <c r="O6" s="87"/>
      <c r="P6" s="88"/>
      <c r="Q6" s="4"/>
      <c r="R6" s="4"/>
      <c r="S6" s="4"/>
      <c r="T6" s="4"/>
      <c r="U6" s="4"/>
      <c r="V6" s="4"/>
    </row>
    <row r="7" spans="1:22">
      <c r="A7" s="381"/>
      <c r="B7" s="381"/>
      <c r="C7" s="381"/>
      <c r="D7" s="381"/>
      <c r="E7" s="381"/>
      <c r="F7" s="381"/>
      <c r="G7" s="89"/>
      <c r="H7" s="90"/>
      <c r="I7" s="90"/>
      <c r="J7" s="90"/>
      <c r="K7" s="90"/>
      <c r="L7" s="90"/>
      <c r="M7" s="90"/>
      <c r="N7" s="90"/>
      <c r="O7" s="90"/>
      <c r="P7" s="91"/>
      <c r="Q7" s="4"/>
      <c r="R7" s="4"/>
      <c r="S7" s="4"/>
      <c r="T7" s="4"/>
      <c r="U7" s="4"/>
      <c r="V7" s="4"/>
    </row>
    <row r="8" spans="1:22">
      <c r="A8" s="381"/>
      <c r="B8" s="381"/>
      <c r="C8" s="381"/>
      <c r="D8" s="381"/>
      <c r="E8" s="381"/>
      <c r="F8" s="381"/>
      <c r="G8" s="89"/>
      <c r="H8" s="90"/>
      <c r="I8" s="90"/>
      <c r="J8" s="90"/>
      <c r="K8" s="90"/>
      <c r="L8" s="90"/>
      <c r="M8" s="90"/>
      <c r="N8" s="90"/>
      <c r="O8" s="90"/>
      <c r="P8" s="91"/>
      <c r="Q8" s="4"/>
      <c r="R8" s="4"/>
      <c r="S8" s="4"/>
      <c r="T8" s="4"/>
      <c r="U8" s="4"/>
      <c r="V8" s="4"/>
    </row>
    <row r="9" spans="1:22">
      <c r="A9" s="381"/>
      <c r="B9" s="381"/>
      <c r="C9" s="381"/>
      <c r="D9" s="381"/>
      <c r="E9" s="381"/>
      <c r="F9" s="381"/>
      <c r="G9" s="89"/>
      <c r="H9" s="90"/>
      <c r="I9" s="90"/>
      <c r="J9" s="90"/>
      <c r="K9" s="90"/>
      <c r="L9" s="90"/>
      <c r="M9" s="90"/>
      <c r="N9" s="90"/>
      <c r="O9" s="90"/>
      <c r="P9" s="91"/>
      <c r="Q9" s="4"/>
      <c r="R9" s="4"/>
      <c r="S9" s="4"/>
      <c r="T9" s="4"/>
      <c r="U9" s="4"/>
      <c r="V9" s="4"/>
    </row>
    <row r="10" spans="1:22">
      <c r="A10" s="381"/>
      <c r="B10" s="381"/>
      <c r="C10" s="381"/>
      <c r="D10" s="381"/>
      <c r="E10" s="381"/>
      <c r="F10" s="381"/>
      <c r="G10" s="92"/>
      <c r="H10" s="93"/>
      <c r="I10" s="93"/>
      <c r="J10" s="93"/>
      <c r="K10" s="93"/>
      <c r="L10" s="93"/>
      <c r="M10" s="93"/>
      <c r="N10" s="93"/>
      <c r="O10" s="93"/>
      <c r="P10" s="94"/>
      <c r="Q10" s="4"/>
      <c r="R10" s="4"/>
      <c r="S10" s="4"/>
      <c r="T10" s="4"/>
      <c r="U10" s="4"/>
      <c r="V10" s="4"/>
    </row>
    <row r="11" spans="1:22">
      <c r="A11" s="381"/>
      <c r="B11" s="381"/>
      <c r="C11" s="381"/>
      <c r="D11" s="381"/>
      <c r="E11" s="381"/>
      <c r="F11" s="381"/>
      <c r="G11" s="4"/>
      <c r="H11" s="4"/>
      <c r="I11" s="4"/>
      <c r="J11" s="4"/>
      <c r="K11" s="4"/>
      <c r="L11" s="4"/>
      <c r="M11" s="4"/>
      <c r="N11" s="4"/>
      <c r="O11" s="4"/>
      <c r="P11" s="4"/>
      <c r="Q11" s="4"/>
      <c r="R11" s="4"/>
      <c r="S11" s="4"/>
      <c r="T11" s="4"/>
      <c r="U11" s="4"/>
      <c r="V11" s="4"/>
    </row>
    <row r="12" spans="1:22">
      <c r="A12" s="381"/>
      <c r="B12" s="381"/>
      <c r="C12" s="381"/>
      <c r="D12" s="381"/>
      <c r="E12" s="381"/>
      <c r="F12" s="381"/>
      <c r="G12" s="95" t="s">
        <v>6</v>
      </c>
      <c r="H12" s="96"/>
      <c r="I12" s="96"/>
      <c r="J12" s="96"/>
      <c r="K12" s="96"/>
      <c r="L12" s="96"/>
      <c r="M12" s="96"/>
      <c r="N12" s="96"/>
      <c r="O12" s="96"/>
      <c r="P12" s="97"/>
      <c r="Q12" s="4"/>
      <c r="R12" s="4"/>
      <c r="S12" s="4"/>
      <c r="T12" s="4"/>
      <c r="U12" s="4"/>
      <c r="V12" s="4"/>
    </row>
    <row r="13" spans="1:22">
      <c r="A13" s="381"/>
      <c r="B13" s="381"/>
      <c r="C13" s="381"/>
      <c r="D13" s="381"/>
      <c r="E13" s="381"/>
      <c r="F13" s="381"/>
      <c r="G13" s="98"/>
      <c r="H13" s="99"/>
      <c r="I13" s="99"/>
      <c r="J13" s="99"/>
      <c r="K13" s="99"/>
      <c r="L13" s="99"/>
      <c r="M13" s="99"/>
      <c r="N13" s="99"/>
      <c r="O13" s="99"/>
      <c r="P13" s="100"/>
      <c r="Q13" s="4"/>
      <c r="R13" s="4"/>
      <c r="S13" s="4"/>
      <c r="T13" s="4"/>
      <c r="U13" s="4"/>
      <c r="V13" s="4"/>
    </row>
    <row r="14" spans="1:22">
      <c r="A14" s="381"/>
      <c r="B14" s="381"/>
      <c r="C14" s="381"/>
      <c r="D14" s="381"/>
      <c r="E14" s="381"/>
      <c r="F14" s="381"/>
      <c r="G14" s="98"/>
      <c r="H14" s="99"/>
      <c r="I14" s="99"/>
      <c r="J14" s="99"/>
      <c r="K14" s="99"/>
      <c r="L14" s="99"/>
      <c r="M14" s="99"/>
      <c r="N14" s="99"/>
      <c r="O14" s="99"/>
      <c r="P14" s="100"/>
      <c r="Q14" s="4"/>
      <c r="R14" s="4"/>
      <c r="S14" s="4"/>
      <c r="T14" s="4"/>
      <c r="U14" s="4"/>
      <c r="V14" s="4"/>
    </row>
    <row r="15" spans="1:22">
      <c r="A15" s="381"/>
      <c r="B15" s="381"/>
      <c r="C15" s="381"/>
      <c r="D15" s="381"/>
      <c r="E15" s="381"/>
      <c r="F15" s="381"/>
      <c r="G15" s="98"/>
      <c r="H15" s="99"/>
      <c r="I15" s="99"/>
      <c r="J15" s="99"/>
      <c r="K15" s="99"/>
      <c r="L15" s="99"/>
      <c r="M15" s="99"/>
      <c r="N15" s="99"/>
      <c r="O15" s="99"/>
      <c r="P15" s="100"/>
      <c r="Q15" s="4"/>
      <c r="R15" s="4"/>
      <c r="S15" s="4"/>
      <c r="T15" s="4"/>
      <c r="U15" s="4"/>
      <c r="V15" s="4"/>
    </row>
    <row r="16" spans="1:22">
      <c r="A16" s="381"/>
      <c r="B16" s="381"/>
      <c r="C16" s="381"/>
      <c r="D16" s="381"/>
      <c r="E16" s="381"/>
      <c r="F16" s="381"/>
      <c r="G16" s="98"/>
      <c r="H16" s="99"/>
      <c r="I16" s="99"/>
      <c r="J16" s="99"/>
      <c r="K16" s="99"/>
      <c r="L16" s="99"/>
      <c r="M16" s="99"/>
      <c r="N16" s="99"/>
      <c r="O16" s="99"/>
      <c r="P16" s="100"/>
      <c r="Q16" s="4"/>
      <c r="R16" s="4"/>
      <c r="S16" s="4"/>
      <c r="T16" s="4"/>
      <c r="U16" s="4"/>
      <c r="V16" s="4"/>
    </row>
    <row r="17" spans="1:22">
      <c r="A17" s="381"/>
      <c r="B17" s="381"/>
      <c r="C17" s="381"/>
      <c r="D17" s="381"/>
      <c r="E17" s="381"/>
      <c r="F17" s="381"/>
      <c r="G17" s="98"/>
      <c r="H17" s="99"/>
      <c r="I17" s="99"/>
      <c r="J17" s="99"/>
      <c r="K17" s="99"/>
      <c r="L17" s="99"/>
      <c r="M17" s="99"/>
      <c r="N17" s="99"/>
      <c r="O17" s="99"/>
      <c r="P17" s="100"/>
      <c r="Q17" s="4"/>
      <c r="R17" s="4"/>
      <c r="S17" s="4"/>
      <c r="T17" s="4"/>
      <c r="U17" s="4"/>
      <c r="V17" s="4"/>
    </row>
    <row r="18" spans="1:22">
      <c r="A18" s="381"/>
      <c r="B18" s="381"/>
      <c r="C18" s="381"/>
      <c r="D18" s="381"/>
      <c r="E18" s="381"/>
      <c r="F18" s="381"/>
      <c r="G18" s="101"/>
      <c r="H18" s="102"/>
      <c r="I18" s="102"/>
      <c r="J18" s="102"/>
      <c r="K18" s="102"/>
      <c r="L18" s="102"/>
      <c r="M18" s="102"/>
      <c r="N18" s="102"/>
      <c r="O18" s="102"/>
      <c r="P18" s="103"/>
      <c r="Q18" s="4"/>
      <c r="R18" s="4"/>
      <c r="S18" s="4"/>
      <c r="T18" s="4"/>
      <c r="U18" s="4"/>
      <c r="V18" s="4"/>
    </row>
    <row r="19" spans="1:22">
      <c r="A19" s="4"/>
      <c r="B19" s="4"/>
      <c r="C19" s="4"/>
      <c r="D19" s="4"/>
      <c r="E19" s="4"/>
      <c r="F19" s="4"/>
      <c r="G19" s="4"/>
      <c r="H19" s="4"/>
      <c r="I19" s="4"/>
      <c r="J19" s="4"/>
      <c r="K19" s="4"/>
      <c r="L19" s="4"/>
      <c r="M19" s="4"/>
      <c r="N19" s="4"/>
      <c r="O19" s="4"/>
      <c r="P19" s="4"/>
      <c r="Q19" s="4"/>
      <c r="R19" s="4"/>
      <c r="S19" s="4"/>
      <c r="T19" s="4"/>
      <c r="U19" s="4"/>
      <c r="V19" s="4"/>
    </row>
    <row r="20" spans="1:22" ht="16" customHeight="1">
      <c r="A20" s="104" t="s">
        <v>7</v>
      </c>
      <c r="B20" s="104"/>
      <c r="C20" s="104"/>
      <c r="D20" s="104"/>
      <c r="E20" s="104"/>
      <c r="F20" s="104"/>
      <c r="G20" s="104"/>
      <c r="H20" s="104"/>
      <c r="I20" s="104"/>
      <c r="J20" s="104"/>
      <c r="K20" s="104"/>
      <c r="L20" s="104"/>
      <c r="M20" s="104"/>
      <c r="N20" s="104"/>
      <c r="O20" s="104"/>
      <c r="P20" s="104"/>
      <c r="Q20" s="4"/>
      <c r="R20" s="4"/>
      <c r="S20" s="4"/>
      <c r="T20" s="4"/>
      <c r="U20" s="4"/>
      <c r="V20" s="4"/>
    </row>
    <row r="21" spans="1:22">
      <c r="A21" s="4"/>
      <c r="B21" s="4"/>
      <c r="C21" s="4"/>
      <c r="D21" s="4"/>
      <c r="E21" s="4"/>
      <c r="F21" s="4"/>
      <c r="G21" s="4"/>
      <c r="H21" s="4"/>
      <c r="I21" s="4"/>
      <c r="J21" s="4"/>
      <c r="K21" s="4"/>
      <c r="L21" s="4"/>
      <c r="M21" s="4"/>
      <c r="N21" s="4"/>
      <c r="O21" s="4"/>
      <c r="P21" s="4"/>
      <c r="Q21" s="4"/>
      <c r="R21" s="4"/>
      <c r="S21" s="4"/>
      <c r="T21" s="4"/>
      <c r="U21" s="4"/>
      <c r="V21" s="4"/>
    </row>
    <row r="22" spans="1:22">
      <c r="A22" s="105" t="s">
        <v>8</v>
      </c>
      <c r="B22" s="106"/>
      <c r="C22" s="106"/>
      <c r="D22" s="107"/>
      <c r="E22" s="114" t="s">
        <v>9</v>
      </c>
      <c r="F22" s="115"/>
      <c r="G22" s="115"/>
      <c r="H22" s="116"/>
      <c r="I22" s="123" t="s">
        <v>10</v>
      </c>
      <c r="J22" s="124"/>
      <c r="K22" s="124"/>
      <c r="L22" s="125"/>
      <c r="M22" s="132" t="s">
        <v>11</v>
      </c>
      <c r="N22" s="133"/>
      <c r="O22" s="133"/>
      <c r="P22" s="134"/>
      <c r="Q22" s="4"/>
      <c r="R22" s="4"/>
      <c r="S22" s="4"/>
      <c r="T22" s="4"/>
      <c r="U22" s="4"/>
      <c r="V22" s="4"/>
    </row>
    <row r="23" spans="1:22">
      <c r="A23" s="108"/>
      <c r="B23" s="109"/>
      <c r="C23" s="109"/>
      <c r="D23" s="110"/>
      <c r="E23" s="117"/>
      <c r="F23" s="118"/>
      <c r="G23" s="118"/>
      <c r="H23" s="119"/>
      <c r="I23" s="126"/>
      <c r="J23" s="127"/>
      <c r="K23" s="127"/>
      <c r="L23" s="128"/>
      <c r="M23" s="135"/>
      <c r="N23" s="136"/>
      <c r="O23" s="136"/>
      <c r="P23" s="137"/>
      <c r="Q23" s="4"/>
      <c r="R23" s="4"/>
      <c r="S23" s="4"/>
      <c r="T23" s="4"/>
      <c r="U23" s="4"/>
      <c r="V23" s="4"/>
    </row>
    <row r="24" spans="1:22">
      <c r="A24" s="108"/>
      <c r="B24" s="109"/>
      <c r="C24" s="109"/>
      <c r="D24" s="110"/>
      <c r="E24" s="117"/>
      <c r="F24" s="118"/>
      <c r="G24" s="118"/>
      <c r="H24" s="119"/>
      <c r="I24" s="126"/>
      <c r="J24" s="127"/>
      <c r="K24" s="127"/>
      <c r="L24" s="128"/>
      <c r="M24" s="135"/>
      <c r="N24" s="136"/>
      <c r="O24" s="136"/>
      <c r="P24" s="137"/>
      <c r="Q24" s="4"/>
      <c r="R24" s="4"/>
      <c r="S24" s="4"/>
      <c r="T24" s="4"/>
      <c r="U24" s="4"/>
      <c r="V24" s="4"/>
    </row>
    <row r="25" spans="1:22">
      <c r="A25" s="108"/>
      <c r="B25" s="109"/>
      <c r="C25" s="109"/>
      <c r="D25" s="110"/>
      <c r="E25" s="117"/>
      <c r="F25" s="118"/>
      <c r="G25" s="118"/>
      <c r="H25" s="119"/>
      <c r="I25" s="126"/>
      <c r="J25" s="127"/>
      <c r="K25" s="127"/>
      <c r="L25" s="128"/>
      <c r="M25" s="135"/>
      <c r="N25" s="136"/>
      <c r="O25" s="136"/>
      <c r="P25" s="137"/>
      <c r="Q25" s="4"/>
      <c r="R25" s="4"/>
      <c r="S25" s="4"/>
      <c r="T25" s="4"/>
      <c r="U25" s="4"/>
      <c r="V25" s="4"/>
    </row>
    <row r="26" spans="1:22">
      <c r="A26" s="108"/>
      <c r="B26" s="109"/>
      <c r="C26" s="109"/>
      <c r="D26" s="110"/>
      <c r="E26" s="117"/>
      <c r="F26" s="118"/>
      <c r="G26" s="118"/>
      <c r="H26" s="119"/>
      <c r="I26" s="126"/>
      <c r="J26" s="127"/>
      <c r="K26" s="127"/>
      <c r="L26" s="128"/>
      <c r="M26" s="135"/>
      <c r="N26" s="136"/>
      <c r="O26" s="136"/>
      <c r="P26" s="137"/>
      <c r="Q26" s="4"/>
      <c r="R26" s="4"/>
      <c r="S26" s="4"/>
      <c r="T26" s="4"/>
      <c r="U26" s="4"/>
      <c r="V26" s="4"/>
    </row>
    <row r="27" spans="1:22">
      <c r="A27" s="111"/>
      <c r="B27" s="112"/>
      <c r="C27" s="112"/>
      <c r="D27" s="113"/>
      <c r="E27" s="120"/>
      <c r="F27" s="121"/>
      <c r="G27" s="121"/>
      <c r="H27" s="122"/>
      <c r="I27" s="129"/>
      <c r="J27" s="130"/>
      <c r="K27" s="130"/>
      <c r="L27" s="131"/>
      <c r="M27" s="138"/>
      <c r="N27" s="139"/>
      <c r="O27" s="139"/>
      <c r="P27" s="140"/>
      <c r="Q27" s="4"/>
      <c r="R27" s="4"/>
      <c r="S27" s="4"/>
      <c r="T27" s="4"/>
      <c r="U27" s="4"/>
      <c r="V27" s="4"/>
    </row>
    <row r="28" spans="1:22">
      <c r="A28" s="4"/>
      <c r="B28" s="4"/>
      <c r="C28" s="4"/>
      <c r="D28" s="4"/>
      <c r="E28" s="4"/>
      <c r="F28" s="4"/>
      <c r="G28" s="4"/>
      <c r="H28" s="4"/>
      <c r="I28" s="4"/>
      <c r="J28" s="4"/>
      <c r="K28" s="4"/>
      <c r="L28" s="4"/>
      <c r="M28" s="4"/>
      <c r="N28" s="4"/>
      <c r="O28" s="4"/>
      <c r="P28" s="4"/>
      <c r="Q28" s="4"/>
      <c r="R28" s="4"/>
      <c r="S28" s="4"/>
      <c r="T28" s="4"/>
      <c r="U28" s="4"/>
      <c r="V28" s="4"/>
    </row>
    <row r="29" spans="1:22" ht="16" customHeight="1">
      <c r="A29" s="141" t="s">
        <v>12</v>
      </c>
      <c r="B29" s="141"/>
      <c r="C29" s="141"/>
      <c r="D29" s="141"/>
      <c r="E29" s="141"/>
      <c r="F29" s="141"/>
      <c r="G29" s="141"/>
      <c r="H29" s="141"/>
      <c r="I29" s="141"/>
      <c r="J29" s="141"/>
      <c r="K29" s="141"/>
      <c r="L29" s="141"/>
      <c r="M29" s="141"/>
      <c r="N29" s="141"/>
      <c r="O29" s="141"/>
      <c r="P29" s="141"/>
      <c r="Q29" s="4"/>
      <c r="R29" s="4"/>
      <c r="S29" s="4"/>
      <c r="T29" s="4"/>
      <c r="U29" s="4"/>
      <c r="V29" s="4"/>
    </row>
    <row r="30" spans="1:22" ht="24" customHeight="1">
      <c r="A30" s="142" t="s">
        <v>13</v>
      </c>
      <c r="B30" s="143"/>
      <c r="C30" s="143"/>
      <c r="D30" s="143" t="s">
        <v>14</v>
      </c>
      <c r="E30" s="143"/>
      <c r="F30" s="143"/>
      <c r="G30" s="143"/>
      <c r="H30" s="143"/>
      <c r="I30" s="143"/>
      <c r="J30" s="143" t="s">
        <v>15</v>
      </c>
      <c r="K30" s="143"/>
      <c r="L30" s="143"/>
      <c r="M30" s="143" t="s">
        <v>16</v>
      </c>
      <c r="N30" s="143"/>
      <c r="O30" s="143"/>
      <c r="P30" s="144"/>
      <c r="Q30" s="4"/>
      <c r="R30" s="4"/>
      <c r="S30" s="4"/>
      <c r="T30" s="4"/>
      <c r="U30" s="4"/>
      <c r="V30" s="4"/>
    </row>
    <row r="31" spans="1:22" ht="20.65" customHeight="1">
      <c r="A31" s="145" t="s">
        <v>17</v>
      </c>
      <c r="B31" s="146"/>
      <c r="C31" s="146"/>
      <c r="D31" s="147" t="s">
        <v>18</v>
      </c>
      <c r="E31" s="147"/>
      <c r="F31" s="147"/>
      <c r="G31" s="147"/>
      <c r="H31" s="147"/>
      <c r="I31" s="147"/>
      <c r="J31" s="147" t="s">
        <v>19</v>
      </c>
      <c r="K31" s="147"/>
      <c r="L31" s="147"/>
      <c r="M31" s="147" t="s">
        <v>20</v>
      </c>
      <c r="N31" s="147"/>
      <c r="O31" s="147"/>
      <c r="P31" s="148"/>
      <c r="Q31" s="4"/>
      <c r="R31" s="4"/>
      <c r="S31" s="4"/>
      <c r="T31" s="4"/>
      <c r="U31" s="4"/>
      <c r="V31" s="4"/>
    </row>
    <row r="32" spans="1:22" ht="20.65" customHeight="1">
      <c r="A32" s="149" t="s">
        <v>21</v>
      </c>
      <c r="B32" s="150"/>
      <c r="C32" s="150"/>
      <c r="D32" s="151" t="s">
        <v>22</v>
      </c>
      <c r="E32" s="151"/>
      <c r="F32" s="151"/>
      <c r="G32" s="151"/>
      <c r="H32" s="151"/>
      <c r="I32" s="151"/>
      <c r="J32" s="151" t="s">
        <v>23</v>
      </c>
      <c r="K32" s="151"/>
      <c r="L32" s="151"/>
      <c r="M32" s="151" t="s">
        <v>24</v>
      </c>
      <c r="N32" s="151"/>
      <c r="O32" s="151"/>
      <c r="P32" s="152"/>
      <c r="Q32" s="4"/>
      <c r="R32" s="4"/>
      <c r="S32" s="4"/>
      <c r="T32" s="4"/>
      <c r="U32" s="4"/>
      <c r="V32" s="4"/>
    </row>
    <row r="33" spans="1:22" ht="20.65" customHeight="1">
      <c r="A33" s="149" t="s">
        <v>25</v>
      </c>
      <c r="B33" s="150"/>
      <c r="C33" s="150"/>
      <c r="D33" s="151" t="s">
        <v>26</v>
      </c>
      <c r="E33" s="151"/>
      <c r="F33" s="151"/>
      <c r="G33" s="151"/>
      <c r="H33" s="151"/>
      <c r="I33" s="151"/>
      <c r="J33" s="151" t="s">
        <v>27</v>
      </c>
      <c r="K33" s="151"/>
      <c r="L33" s="151"/>
      <c r="M33" s="151" t="s">
        <v>28</v>
      </c>
      <c r="N33" s="151"/>
      <c r="O33" s="151"/>
      <c r="P33" s="152"/>
      <c r="Q33" s="4"/>
      <c r="R33" s="4"/>
      <c r="S33" s="4"/>
      <c r="T33" s="4"/>
      <c r="U33" s="4"/>
      <c r="V33" s="4"/>
    </row>
    <row r="34" spans="1:22" ht="20.65" customHeight="1">
      <c r="A34" s="149" t="s">
        <v>29</v>
      </c>
      <c r="B34" s="150"/>
      <c r="C34" s="150"/>
      <c r="D34" s="151" t="s">
        <v>30</v>
      </c>
      <c r="E34" s="151"/>
      <c r="F34" s="151"/>
      <c r="G34" s="151"/>
      <c r="H34" s="151"/>
      <c r="I34" s="151"/>
      <c r="J34" s="151" t="s">
        <v>19</v>
      </c>
      <c r="K34" s="151"/>
      <c r="L34" s="151"/>
      <c r="M34" s="151" t="s">
        <v>31</v>
      </c>
      <c r="N34" s="151"/>
      <c r="O34" s="151"/>
      <c r="P34" s="152"/>
      <c r="Q34" s="4"/>
      <c r="R34" s="4"/>
      <c r="S34" s="4"/>
      <c r="T34" s="4"/>
      <c r="U34" s="4"/>
      <c r="V34" s="4"/>
    </row>
    <row r="35" spans="1:22" ht="20.65" customHeight="1">
      <c r="A35" s="153" t="s">
        <v>32</v>
      </c>
      <c r="B35" s="154"/>
      <c r="C35" s="154"/>
      <c r="D35" s="155" t="s">
        <v>33</v>
      </c>
      <c r="E35" s="155"/>
      <c r="F35" s="155"/>
      <c r="G35" s="155"/>
      <c r="H35" s="155"/>
      <c r="I35" s="155"/>
      <c r="J35" s="155" t="s">
        <v>19</v>
      </c>
      <c r="K35" s="155"/>
      <c r="L35" s="155"/>
      <c r="M35" s="155" t="s">
        <v>34</v>
      </c>
      <c r="N35" s="155"/>
      <c r="O35" s="155"/>
      <c r="P35" s="156"/>
      <c r="Q35" s="4"/>
      <c r="R35" s="4"/>
      <c r="S35" s="4"/>
      <c r="T35" s="4"/>
      <c r="U35" s="4"/>
      <c r="V35" s="4"/>
    </row>
    <row r="36" spans="1:22">
      <c r="A36" s="4"/>
      <c r="B36" s="4"/>
      <c r="C36" s="4"/>
      <c r="D36" s="4"/>
      <c r="E36" s="4"/>
      <c r="F36" s="4"/>
      <c r="G36" s="4"/>
      <c r="H36" s="4"/>
      <c r="I36" s="4"/>
      <c r="J36" s="4"/>
      <c r="K36" s="4"/>
      <c r="L36" s="4"/>
      <c r="M36" s="4"/>
      <c r="N36" s="4"/>
      <c r="O36" s="4"/>
      <c r="P36" s="4"/>
      <c r="Q36" s="4"/>
      <c r="R36" s="4"/>
      <c r="S36" s="4"/>
      <c r="T36" s="4"/>
      <c r="U36" s="4"/>
      <c r="V36" s="4"/>
    </row>
    <row r="37" spans="1:22" ht="16" customHeight="1">
      <c r="A37" s="157" t="s">
        <v>35</v>
      </c>
      <c r="B37" s="157"/>
      <c r="C37" s="157"/>
      <c r="D37" s="157"/>
      <c r="E37" s="157"/>
      <c r="F37" s="157"/>
      <c r="G37" s="157"/>
      <c r="H37" s="157"/>
      <c r="I37" s="157"/>
      <c r="J37" s="157"/>
      <c r="K37" s="157"/>
      <c r="L37" s="157"/>
      <c r="M37" s="157"/>
      <c r="N37" s="157"/>
      <c r="O37" s="157"/>
      <c r="P37" s="157"/>
      <c r="Q37" s="4"/>
      <c r="R37" s="4"/>
      <c r="S37" s="4"/>
      <c r="T37" s="4"/>
      <c r="U37" s="4"/>
      <c r="V37" s="4"/>
    </row>
    <row r="38" spans="1:22">
      <c r="A38" s="158" t="s">
        <v>36</v>
      </c>
      <c r="B38" s="159"/>
      <c r="C38" s="159"/>
      <c r="D38" s="160"/>
      <c r="E38" s="158" t="s">
        <v>37</v>
      </c>
      <c r="F38" s="159"/>
      <c r="G38" s="159"/>
      <c r="H38" s="160"/>
      <c r="I38" s="158" t="s">
        <v>38</v>
      </c>
      <c r="J38" s="159"/>
      <c r="K38" s="159"/>
      <c r="L38" s="160"/>
      <c r="M38" s="158" t="s">
        <v>39</v>
      </c>
      <c r="N38" s="159"/>
      <c r="O38" s="159"/>
      <c r="P38" s="160"/>
      <c r="Q38" s="4"/>
      <c r="R38" s="4"/>
      <c r="S38" s="4"/>
      <c r="T38" s="4"/>
      <c r="U38" s="4"/>
      <c r="V38" s="4"/>
    </row>
    <row r="39" spans="1:22">
      <c r="A39" s="161"/>
      <c r="B39" s="162"/>
      <c r="C39" s="162"/>
      <c r="D39" s="163"/>
      <c r="E39" s="161"/>
      <c r="F39" s="162"/>
      <c r="G39" s="162"/>
      <c r="H39" s="163"/>
      <c r="I39" s="161"/>
      <c r="J39" s="162"/>
      <c r="K39" s="162"/>
      <c r="L39" s="163"/>
      <c r="M39" s="161"/>
      <c r="N39" s="162"/>
      <c r="O39" s="162"/>
      <c r="P39" s="163"/>
      <c r="Q39" s="4"/>
      <c r="R39" s="4"/>
      <c r="S39" s="4"/>
      <c r="T39" s="4"/>
      <c r="U39" s="4"/>
      <c r="V39" s="4"/>
    </row>
    <row r="40" spans="1:22">
      <c r="A40" s="161"/>
      <c r="B40" s="162"/>
      <c r="C40" s="162"/>
      <c r="D40" s="163"/>
      <c r="E40" s="161"/>
      <c r="F40" s="162"/>
      <c r="G40" s="162"/>
      <c r="H40" s="163"/>
      <c r="I40" s="161"/>
      <c r="J40" s="162"/>
      <c r="K40" s="162"/>
      <c r="L40" s="163"/>
      <c r="M40" s="161"/>
      <c r="N40" s="162"/>
      <c r="O40" s="162"/>
      <c r="P40" s="163"/>
      <c r="Q40" s="4"/>
      <c r="R40" s="4"/>
      <c r="S40" s="4"/>
      <c r="T40" s="4"/>
      <c r="U40" s="4"/>
      <c r="V40" s="4"/>
    </row>
    <row r="41" spans="1:22">
      <c r="A41" s="161"/>
      <c r="B41" s="162"/>
      <c r="C41" s="162"/>
      <c r="D41" s="163"/>
      <c r="E41" s="161"/>
      <c r="F41" s="162"/>
      <c r="G41" s="162"/>
      <c r="H41" s="163"/>
      <c r="I41" s="161"/>
      <c r="J41" s="162"/>
      <c r="K41" s="162"/>
      <c r="L41" s="163"/>
      <c r="M41" s="161"/>
      <c r="N41" s="162"/>
      <c r="O41" s="162"/>
      <c r="P41" s="163"/>
      <c r="Q41" s="4"/>
      <c r="R41" s="4"/>
      <c r="S41" s="4"/>
      <c r="T41" s="4"/>
      <c r="U41" s="4"/>
      <c r="V41" s="4"/>
    </row>
    <row r="42" spans="1:22">
      <c r="A42" s="161"/>
      <c r="B42" s="162"/>
      <c r="C42" s="162"/>
      <c r="D42" s="163"/>
      <c r="E42" s="161"/>
      <c r="F42" s="162"/>
      <c r="G42" s="162"/>
      <c r="H42" s="163"/>
      <c r="I42" s="161"/>
      <c r="J42" s="162"/>
      <c r="K42" s="162"/>
      <c r="L42" s="163"/>
      <c r="M42" s="161"/>
      <c r="N42" s="162"/>
      <c r="O42" s="162"/>
      <c r="P42" s="163"/>
      <c r="Q42" s="4"/>
      <c r="R42" s="4"/>
      <c r="S42" s="4"/>
      <c r="T42" s="4"/>
      <c r="U42" s="4"/>
      <c r="V42" s="4"/>
    </row>
    <row r="43" spans="1:22">
      <c r="A43" s="164"/>
      <c r="B43" s="165"/>
      <c r="C43" s="165"/>
      <c r="D43" s="166"/>
      <c r="E43" s="164"/>
      <c r="F43" s="165"/>
      <c r="G43" s="165"/>
      <c r="H43" s="166"/>
      <c r="I43" s="164"/>
      <c r="J43" s="165"/>
      <c r="K43" s="165"/>
      <c r="L43" s="166"/>
      <c r="M43" s="164"/>
      <c r="N43" s="165"/>
      <c r="O43" s="165"/>
      <c r="P43" s="166"/>
      <c r="Q43" s="4"/>
      <c r="R43" s="4"/>
      <c r="S43" s="4"/>
      <c r="T43" s="4"/>
      <c r="U43" s="4"/>
      <c r="V43" s="4"/>
    </row>
    <row r="44" spans="1:22">
      <c r="A44" s="4"/>
      <c r="B44" s="4"/>
      <c r="C44" s="4"/>
      <c r="D44" s="4"/>
      <c r="E44" s="4"/>
      <c r="F44" s="4"/>
      <c r="G44" s="4"/>
      <c r="H44" s="4"/>
      <c r="I44" s="4"/>
      <c r="J44" s="4"/>
      <c r="K44" s="4"/>
      <c r="L44" s="4"/>
      <c r="M44" s="4"/>
      <c r="N44" s="4"/>
      <c r="O44" s="4"/>
      <c r="P44" s="4"/>
      <c r="Q44" s="4"/>
      <c r="R44" s="4"/>
      <c r="S44" s="4"/>
      <c r="T44" s="4"/>
      <c r="U44" s="4"/>
      <c r="V44" s="4"/>
    </row>
    <row r="45" spans="1:22">
      <c r="A45" s="167" t="s">
        <v>40</v>
      </c>
      <c r="B45" s="168"/>
      <c r="C45" s="168"/>
      <c r="D45" s="168"/>
      <c r="E45" s="168"/>
      <c r="F45" s="168"/>
      <c r="G45" s="168"/>
      <c r="H45" s="168"/>
      <c r="I45" s="168"/>
      <c r="J45" s="168"/>
      <c r="K45" s="168"/>
      <c r="L45" s="168"/>
      <c r="M45" s="168"/>
      <c r="N45" s="168"/>
      <c r="O45" s="168"/>
      <c r="P45" s="169"/>
      <c r="Q45" s="4"/>
      <c r="R45" s="4"/>
      <c r="S45" s="4"/>
      <c r="T45" s="4"/>
      <c r="U45" s="4"/>
      <c r="V45" s="4"/>
    </row>
    <row r="46" spans="1:22">
      <c r="A46" s="170"/>
      <c r="B46" s="171"/>
      <c r="C46" s="171"/>
      <c r="D46" s="171"/>
      <c r="E46" s="171"/>
      <c r="F46" s="171"/>
      <c r="G46" s="171"/>
      <c r="H46" s="171"/>
      <c r="I46" s="171"/>
      <c r="J46" s="171"/>
      <c r="K46" s="171"/>
      <c r="L46" s="171"/>
      <c r="M46" s="171"/>
      <c r="N46" s="171"/>
      <c r="O46" s="171"/>
      <c r="P46" s="172"/>
      <c r="Q46" s="4"/>
      <c r="R46" s="4"/>
      <c r="S46" s="4"/>
      <c r="T46" s="4"/>
      <c r="U46" s="4"/>
      <c r="V46" s="4"/>
    </row>
    <row r="47" spans="1:22">
      <c r="A47" s="170"/>
      <c r="B47" s="171"/>
      <c r="C47" s="171"/>
      <c r="D47" s="171"/>
      <c r="E47" s="171"/>
      <c r="F47" s="171"/>
      <c r="G47" s="171"/>
      <c r="H47" s="171"/>
      <c r="I47" s="171"/>
      <c r="J47" s="171"/>
      <c r="K47" s="171"/>
      <c r="L47" s="171"/>
      <c r="M47" s="171"/>
      <c r="N47" s="171"/>
      <c r="O47" s="171"/>
      <c r="P47" s="172"/>
      <c r="Q47" s="4"/>
      <c r="R47" s="4"/>
      <c r="S47" s="4"/>
      <c r="T47" s="4"/>
      <c r="U47" s="4"/>
      <c r="V47" s="4"/>
    </row>
    <row r="48" spans="1:22">
      <c r="A48" s="173"/>
      <c r="B48" s="174"/>
      <c r="C48" s="174"/>
      <c r="D48" s="174"/>
      <c r="E48" s="174"/>
      <c r="F48" s="174"/>
      <c r="G48" s="174"/>
      <c r="H48" s="174"/>
      <c r="I48" s="174"/>
      <c r="J48" s="174"/>
      <c r="K48" s="174"/>
      <c r="L48" s="174"/>
      <c r="M48" s="174"/>
      <c r="N48" s="174"/>
      <c r="O48" s="174"/>
      <c r="P48" s="175"/>
      <c r="Q48" s="4"/>
      <c r="R48" s="4"/>
      <c r="S48" s="4"/>
      <c r="T48" s="4"/>
      <c r="U48" s="4"/>
      <c r="V48" s="4"/>
    </row>
    <row r="49" spans="1:22">
      <c r="A49" s="4"/>
      <c r="B49" s="4"/>
      <c r="C49" s="4"/>
      <c r="D49" s="4"/>
      <c r="E49" s="4"/>
      <c r="F49" s="4"/>
      <c r="G49" s="4"/>
      <c r="H49" s="4"/>
      <c r="I49" s="4"/>
      <c r="J49" s="4"/>
      <c r="K49" s="4"/>
      <c r="L49" s="4"/>
      <c r="M49" s="4"/>
      <c r="N49" s="4"/>
      <c r="O49" s="4"/>
      <c r="P49" s="4"/>
      <c r="Q49" s="4"/>
      <c r="R49" s="4"/>
      <c r="S49" s="4"/>
      <c r="T49" s="4"/>
      <c r="U49" s="4"/>
      <c r="V49" s="4"/>
    </row>
    <row r="50" spans="1:22" ht="13.4" customHeight="1">
      <c r="A50" s="176" t="s">
        <v>41</v>
      </c>
      <c r="B50" s="176"/>
      <c r="C50" s="176"/>
      <c r="D50" s="176"/>
      <c r="E50" s="176"/>
      <c r="F50" s="176"/>
      <c r="G50" s="176"/>
      <c r="H50" s="176"/>
      <c r="I50" s="176"/>
      <c r="J50" s="176"/>
      <c r="K50" s="176"/>
      <c r="L50" s="176"/>
      <c r="M50" s="176"/>
      <c r="N50" s="176"/>
      <c r="O50" s="176"/>
      <c r="P50" s="176"/>
      <c r="Q50" s="4"/>
      <c r="R50" s="4"/>
      <c r="S50" s="4"/>
      <c r="T50" s="4"/>
      <c r="U50" s="4"/>
      <c r="V50" s="4"/>
    </row>
    <row r="51" spans="1:22">
      <c r="A51" s="4"/>
      <c r="B51" s="4"/>
      <c r="C51" s="4"/>
      <c r="D51" s="4"/>
      <c r="E51" s="4"/>
      <c r="F51" s="4"/>
      <c r="G51" s="4"/>
      <c r="H51" s="4"/>
      <c r="I51" s="4"/>
      <c r="J51" s="4"/>
      <c r="K51" s="4"/>
      <c r="L51" s="4"/>
      <c r="M51" s="4"/>
      <c r="N51" s="4"/>
      <c r="O51" s="4"/>
      <c r="P51" s="4"/>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44">
    <mergeCell ref="A50:P50"/>
    <mergeCell ref="A38:D43"/>
    <mergeCell ref="E38:H43"/>
    <mergeCell ref="I38:L43"/>
    <mergeCell ref="M38:P43"/>
    <mergeCell ref="A45:P48"/>
    <mergeCell ref="A35:C35"/>
    <mergeCell ref="D35:I35"/>
    <mergeCell ref="J35:L35"/>
    <mergeCell ref="M35:P35"/>
    <mergeCell ref="A37:P37"/>
    <mergeCell ref="A33:C33"/>
    <mergeCell ref="D33:I33"/>
    <mergeCell ref="J33:L33"/>
    <mergeCell ref="M33:P33"/>
    <mergeCell ref="A34:C34"/>
    <mergeCell ref="D34:I34"/>
    <mergeCell ref="J34:L34"/>
    <mergeCell ref="M34:P34"/>
    <mergeCell ref="A31:C31"/>
    <mergeCell ref="D31:I31"/>
    <mergeCell ref="J31:L31"/>
    <mergeCell ref="M31:P31"/>
    <mergeCell ref="A32:C32"/>
    <mergeCell ref="D32:I32"/>
    <mergeCell ref="J32:L32"/>
    <mergeCell ref="M32:P32"/>
    <mergeCell ref="A29:P29"/>
    <mergeCell ref="A30:C30"/>
    <mergeCell ref="D30:I30"/>
    <mergeCell ref="J30:L30"/>
    <mergeCell ref="M30:P30"/>
    <mergeCell ref="A20:P20"/>
    <mergeCell ref="A22:D27"/>
    <mergeCell ref="E22:H27"/>
    <mergeCell ref="I22:L27"/>
    <mergeCell ref="M22:P27"/>
    <mergeCell ref="A1:G1"/>
    <mergeCell ref="H1:P1"/>
    <mergeCell ref="A2:P2"/>
    <mergeCell ref="A3:P3"/>
    <mergeCell ref="A6:F18"/>
    <mergeCell ref="G6:P10"/>
    <mergeCell ref="G12:P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tabSelected="1" workbookViewId="0">
      <selection activeCell="A6" sqref="A6:E21"/>
    </sheetView>
  </sheetViews>
  <sheetFormatPr defaultRowHeight="14"/>
  <cols>
    <col min="1" max="6" width="14" customWidth="1"/>
    <col min="7" max="7" width="3" customWidth="1"/>
    <col min="8" max="8" width="25" customWidth="1"/>
    <col min="9" max="13" width="13" customWidth="1"/>
    <col min="14" max="15" width="25" customWidth="1"/>
    <col min="16" max="16" width="21" customWidth="1"/>
  </cols>
  <sheetData>
    <row r="1" spans="1:22" ht="14.65" customHeight="1">
      <c r="A1" s="82" t="s">
        <v>0</v>
      </c>
      <c r="B1" s="82"/>
      <c r="C1" s="82"/>
      <c r="D1" s="82"/>
      <c r="E1" s="82"/>
      <c r="F1" s="82"/>
      <c r="G1" s="82"/>
      <c r="H1" s="83" t="s">
        <v>1</v>
      </c>
      <c r="I1" s="83"/>
      <c r="J1" s="83"/>
      <c r="K1" s="83"/>
      <c r="L1" s="83"/>
      <c r="M1" s="83"/>
      <c r="N1" s="83"/>
      <c r="O1" s="83"/>
      <c r="P1" s="83"/>
      <c r="Q1" s="4"/>
      <c r="R1" s="4"/>
      <c r="S1" s="4"/>
      <c r="T1" s="4"/>
      <c r="U1" s="4"/>
      <c r="V1" s="4"/>
    </row>
    <row r="2" spans="1:22" ht="25.4" customHeight="1">
      <c r="A2" s="84" t="s">
        <v>42</v>
      </c>
      <c r="B2" s="84"/>
      <c r="C2" s="84"/>
      <c r="D2" s="84"/>
      <c r="E2" s="84"/>
      <c r="F2" s="84"/>
      <c r="G2" s="84"/>
      <c r="H2" s="84"/>
      <c r="I2" s="84"/>
      <c r="J2" s="84"/>
      <c r="K2" s="84"/>
      <c r="L2" s="84"/>
      <c r="M2" s="84"/>
      <c r="N2" s="84"/>
      <c r="O2" s="84"/>
      <c r="P2" s="84"/>
      <c r="Q2" s="4"/>
      <c r="R2" s="4"/>
      <c r="S2" s="4"/>
      <c r="T2" s="4"/>
      <c r="U2" s="4"/>
      <c r="V2" s="4"/>
    </row>
    <row r="3" spans="1:22" ht="14.65" customHeight="1">
      <c r="A3" s="85" t="s">
        <v>43</v>
      </c>
      <c r="B3" s="85"/>
      <c r="C3" s="85"/>
      <c r="D3" s="85"/>
      <c r="E3" s="85"/>
      <c r="F3" s="85"/>
      <c r="G3" s="85"/>
      <c r="H3" s="85"/>
      <c r="I3" s="85"/>
      <c r="J3" s="85"/>
      <c r="K3" s="85"/>
      <c r="L3" s="85"/>
      <c r="M3" s="85"/>
      <c r="N3" s="85"/>
      <c r="O3" s="85"/>
      <c r="P3" s="85"/>
      <c r="Q3" s="4"/>
      <c r="R3" s="4"/>
      <c r="S3" s="4"/>
      <c r="T3" s="4"/>
      <c r="U3" s="4"/>
      <c r="V3" s="4"/>
    </row>
    <row r="4" spans="1:22" ht="3.4" customHeight="1">
      <c r="A4" s="5"/>
      <c r="B4" s="5"/>
      <c r="C4" s="5"/>
      <c r="D4" s="5"/>
      <c r="E4" s="5"/>
      <c r="F4" s="5"/>
      <c r="G4" s="5"/>
      <c r="H4" s="5"/>
      <c r="I4" s="5"/>
      <c r="J4" s="5"/>
      <c r="K4" s="5"/>
      <c r="L4" s="5"/>
      <c r="M4" s="5"/>
      <c r="N4" s="5"/>
      <c r="O4" s="5"/>
      <c r="P4" s="5"/>
      <c r="Q4" s="4"/>
      <c r="R4" s="4"/>
      <c r="S4" s="4"/>
      <c r="T4" s="4"/>
      <c r="U4" s="4"/>
      <c r="V4" s="4"/>
    </row>
    <row r="5" spans="1:22">
      <c r="A5" s="4"/>
      <c r="B5" s="4"/>
      <c r="C5" s="4"/>
      <c r="D5" s="4"/>
      <c r="E5" s="4"/>
      <c r="F5" s="4"/>
      <c r="G5" s="4"/>
      <c r="H5" s="4"/>
      <c r="I5" s="4"/>
      <c r="J5" s="4"/>
      <c r="K5" s="4"/>
      <c r="L5" s="4"/>
      <c r="M5" s="4"/>
      <c r="N5" s="4"/>
      <c r="O5" s="4"/>
      <c r="P5" s="4"/>
      <c r="Q5" s="4"/>
      <c r="R5" s="4"/>
      <c r="S5" s="4"/>
      <c r="T5" s="4"/>
      <c r="U5" s="4"/>
      <c r="V5" s="4"/>
    </row>
    <row r="6" spans="1:22" ht="14.65" customHeight="1">
      <c r="A6" s="382" t="s">
        <v>44</v>
      </c>
      <c r="B6" s="382"/>
      <c r="C6" s="382"/>
      <c r="D6" s="382"/>
      <c r="E6" s="382"/>
      <c r="F6" s="177" t="s">
        <v>45</v>
      </c>
      <c r="G6" s="177"/>
      <c r="H6" s="177"/>
      <c r="I6" s="177" t="s">
        <v>46</v>
      </c>
      <c r="J6" s="177"/>
      <c r="K6" s="177"/>
      <c r="L6" s="177" t="s">
        <v>47</v>
      </c>
      <c r="M6" s="177"/>
      <c r="N6" s="177"/>
      <c r="O6" s="177" t="s">
        <v>48</v>
      </c>
      <c r="P6" s="177"/>
      <c r="Q6" s="4"/>
      <c r="R6" s="4"/>
      <c r="S6" s="4"/>
      <c r="T6" s="4"/>
      <c r="U6" s="4"/>
      <c r="V6" s="4"/>
    </row>
    <row r="7" spans="1:22" ht="14.65" customHeight="1">
      <c r="A7" s="382"/>
      <c r="B7" s="382"/>
      <c r="C7" s="382"/>
      <c r="D7" s="382"/>
      <c r="E7" s="382"/>
      <c r="F7" s="177"/>
      <c r="G7" s="177"/>
      <c r="H7" s="177"/>
      <c r="I7" s="177"/>
      <c r="J7" s="177"/>
      <c r="K7" s="177"/>
      <c r="L7" s="177"/>
      <c r="M7" s="177"/>
      <c r="N7" s="177"/>
      <c r="O7" s="177"/>
      <c r="P7" s="177"/>
      <c r="Q7" s="4"/>
      <c r="R7" s="4"/>
      <c r="S7" s="4"/>
      <c r="T7" s="4"/>
      <c r="U7" s="4"/>
      <c r="V7" s="4"/>
    </row>
    <row r="8" spans="1:22">
      <c r="A8" s="382"/>
      <c r="B8" s="382"/>
      <c r="C8" s="382"/>
      <c r="D8" s="382"/>
      <c r="E8" s="382"/>
      <c r="F8" s="178">
        <v>13.6</v>
      </c>
      <c r="G8" s="179"/>
      <c r="H8" s="180"/>
      <c r="I8" s="187">
        <v>39000</v>
      </c>
      <c r="J8" s="179"/>
      <c r="K8" s="180"/>
      <c r="L8" s="187">
        <v>30</v>
      </c>
      <c r="M8" s="179"/>
      <c r="N8" s="180"/>
      <c r="O8" s="187">
        <v>52</v>
      </c>
      <c r="P8" s="180"/>
      <c r="Q8" s="4"/>
      <c r="R8" s="4"/>
      <c r="S8" s="4"/>
      <c r="T8" s="4"/>
      <c r="U8" s="4"/>
      <c r="V8" s="4"/>
    </row>
    <row r="9" spans="1:22">
      <c r="A9" s="382"/>
      <c r="B9" s="382"/>
      <c r="C9" s="382"/>
      <c r="D9" s="382"/>
      <c r="E9" s="382"/>
      <c r="F9" s="181"/>
      <c r="G9" s="182"/>
      <c r="H9" s="183"/>
      <c r="I9" s="181"/>
      <c r="J9" s="182"/>
      <c r="K9" s="183"/>
      <c r="L9" s="181"/>
      <c r="M9" s="182"/>
      <c r="N9" s="183"/>
      <c r="O9" s="181"/>
      <c r="P9" s="183"/>
      <c r="Q9" s="4"/>
      <c r="R9" s="4"/>
      <c r="S9" s="4"/>
      <c r="T9" s="4"/>
      <c r="U9" s="4"/>
      <c r="V9" s="4"/>
    </row>
    <row r="10" spans="1:22">
      <c r="A10" s="382"/>
      <c r="B10" s="382"/>
      <c r="C10" s="382"/>
      <c r="D10" s="382"/>
      <c r="E10" s="382"/>
      <c r="F10" s="184"/>
      <c r="G10" s="185"/>
      <c r="H10" s="186"/>
      <c r="I10" s="184"/>
      <c r="J10" s="185"/>
      <c r="K10" s="186"/>
      <c r="L10" s="184"/>
      <c r="M10" s="185"/>
      <c r="N10" s="186"/>
      <c r="O10" s="184"/>
      <c r="P10" s="186"/>
      <c r="Q10" s="4"/>
      <c r="R10" s="4"/>
      <c r="S10" s="4"/>
      <c r="T10" s="4"/>
      <c r="U10" s="4"/>
      <c r="V10" s="4"/>
    </row>
    <row r="11" spans="1:22">
      <c r="A11" s="382"/>
      <c r="B11" s="382"/>
      <c r="C11" s="382"/>
      <c r="D11" s="382"/>
      <c r="E11" s="382"/>
      <c r="F11" s="4"/>
      <c r="G11" s="4"/>
      <c r="H11" s="4"/>
      <c r="I11" s="4"/>
      <c r="J11" s="4"/>
      <c r="K11" s="4"/>
      <c r="L11" s="4"/>
      <c r="M11" s="4"/>
      <c r="N11" s="4"/>
      <c r="O11" s="4"/>
      <c r="P11" s="4"/>
      <c r="Q11" s="4"/>
      <c r="R11" s="4"/>
      <c r="S11" s="4"/>
      <c r="T11" s="4"/>
      <c r="U11" s="4"/>
      <c r="V11" s="4"/>
    </row>
    <row r="12" spans="1:22" ht="14.65" customHeight="1">
      <c r="A12" s="382"/>
      <c r="B12" s="382"/>
      <c r="C12" s="382"/>
      <c r="D12" s="382"/>
      <c r="E12" s="382"/>
      <c r="F12" s="177" t="s">
        <v>49</v>
      </c>
      <c r="G12" s="177"/>
      <c r="H12" s="177"/>
      <c r="I12" s="177" t="s">
        <v>50</v>
      </c>
      <c r="J12" s="177"/>
      <c r="K12" s="177"/>
      <c r="L12" s="177" t="s">
        <v>51</v>
      </c>
      <c r="M12" s="177"/>
      <c r="N12" s="177"/>
      <c r="O12" s="177" t="s">
        <v>52</v>
      </c>
      <c r="P12" s="177"/>
      <c r="Q12" s="4"/>
      <c r="R12" s="4"/>
      <c r="S12" s="4"/>
      <c r="T12" s="4"/>
      <c r="U12" s="4"/>
      <c r="V12" s="4"/>
    </row>
    <row r="13" spans="1:22" ht="14.65" customHeight="1">
      <c r="A13" s="382"/>
      <c r="B13" s="382"/>
      <c r="C13" s="382"/>
      <c r="D13" s="382"/>
      <c r="E13" s="382"/>
      <c r="F13" s="177"/>
      <c r="G13" s="177"/>
      <c r="H13" s="177"/>
      <c r="I13" s="177"/>
      <c r="J13" s="177"/>
      <c r="K13" s="177"/>
      <c r="L13" s="177"/>
      <c r="M13" s="177"/>
      <c r="N13" s="177"/>
      <c r="O13" s="177"/>
      <c r="P13" s="177"/>
      <c r="Q13" s="4"/>
      <c r="R13" s="4"/>
      <c r="S13" s="4"/>
      <c r="T13" s="4"/>
      <c r="U13" s="4"/>
      <c r="V13" s="4"/>
    </row>
    <row r="14" spans="1:22">
      <c r="A14" s="382"/>
      <c r="B14" s="382"/>
      <c r="C14" s="382"/>
      <c r="D14" s="382"/>
      <c r="E14" s="382"/>
      <c r="F14" s="188">
        <v>0.13700000000000001</v>
      </c>
      <c r="G14" s="179"/>
      <c r="H14" s="180"/>
      <c r="I14" s="178">
        <v>8.9</v>
      </c>
      <c r="J14" s="179"/>
      <c r="K14" s="180"/>
      <c r="L14" s="188">
        <v>0.18</v>
      </c>
      <c r="M14" s="179"/>
      <c r="N14" s="180"/>
      <c r="O14" s="188">
        <v>7.0999999999999994E-2</v>
      </c>
      <c r="P14" s="180"/>
      <c r="Q14" s="4"/>
      <c r="R14" s="4"/>
      <c r="S14" s="4"/>
      <c r="T14" s="4"/>
      <c r="U14" s="4"/>
      <c r="V14" s="4"/>
    </row>
    <row r="15" spans="1:22">
      <c r="A15" s="382"/>
      <c r="B15" s="382"/>
      <c r="C15" s="382"/>
      <c r="D15" s="382"/>
      <c r="E15" s="382"/>
      <c r="F15" s="181"/>
      <c r="G15" s="182"/>
      <c r="H15" s="183"/>
      <c r="I15" s="181"/>
      <c r="J15" s="182"/>
      <c r="K15" s="183"/>
      <c r="L15" s="181"/>
      <c r="M15" s="182"/>
      <c r="N15" s="183"/>
      <c r="O15" s="181"/>
      <c r="P15" s="183"/>
      <c r="Q15" s="4"/>
      <c r="R15" s="4"/>
      <c r="S15" s="4"/>
      <c r="T15" s="4"/>
      <c r="U15" s="4"/>
      <c r="V15" s="4"/>
    </row>
    <row r="16" spans="1:22">
      <c r="A16" s="382"/>
      <c r="B16" s="382"/>
      <c r="C16" s="382"/>
      <c r="D16" s="382"/>
      <c r="E16" s="382"/>
      <c r="F16" s="184"/>
      <c r="G16" s="185"/>
      <c r="H16" s="186"/>
      <c r="I16" s="184"/>
      <c r="J16" s="185"/>
      <c r="K16" s="186"/>
      <c r="L16" s="184"/>
      <c r="M16" s="185"/>
      <c r="N16" s="186"/>
      <c r="O16" s="184"/>
      <c r="P16" s="186"/>
      <c r="Q16" s="4"/>
      <c r="R16" s="4"/>
      <c r="S16" s="4"/>
      <c r="T16" s="4"/>
      <c r="U16" s="4"/>
      <c r="V16" s="4"/>
    </row>
    <row r="17" spans="1:22">
      <c r="A17" s="382"/>
      <c r="B17" s="382"/>
      <c r="C17" s="382"/>
      <c r="D17" s="382"/>
      <c r="E17" s="382"/>
      <c r="F17" s="4"/>
      <c r="G17" s="4"/>
      <c r="H17" s="4"/>
      <c r="I17" s="4"/>
      <c r="J17" s="4"/>
      <c r="K17" s="4"/>
      <c r="L17" s="4"/>
      <c r="M17" s="4"/>
      <c r="N17" s="4"/>
      <c r="O17" s="4"/>
      <c r="P17" s="4"/>
      <c r="Q17" s="4"/>
      <c r="R17" s="4"/>
      <c r="S17" s="4"/>
      <c r="T17" s="4"/>
      <c r="U17" s="4"/>
      <c r="V17" s="4"/>
    </row>
    <row r="18" spans="1:22">
      <c r="A18" s="382"/>
      <c r="B18" s="382"/>
      <c r="C18" s="382"/>
      <c r="D18" s="382"/>
      <c r="E18" s="382"/>
      <c r="F18" s="189" t="s">
        <v>53</v>
      </c>
      <c r="G18" s="190"/>
      <c r="H18" s="190"/>
      <c r="I18" s="190"/>
      <c r="J18" s="190"/>
      <c r="K18" s="190"/>
      <c r="L18" s="190"/>
      <c r="M18" s="190"/>
      <c r="N18" s="190"/>
      <c r="O18" s="190"/>
      <c r="P18" s="191"/>
      <c r="Q18" s="4"/>
      <c r="R18" s="4"/>
      <c r="S18" s="4"/>
      <c r="T18" s="4"/>
      <c r="U18" s="4"/>
      <c r="V18" s="4"/>
    </row>
    <row r="19" spans="1:22">
      <c r="A19" s="382"/>
      <c r="B19" s="382"/>
      <c r="C19" s="382"/>
      <c r="D19" s="382"/>
      <c r="E19" s="382"/>
      <c r="F19" s="192"/>
      <c r="G19" s="193"/>
      <c r="H19" s="193"/>
      <c r="I19" s="193"/>
      <c r="J19" s="193"/>
      <c r="K19" s="193"/>
      <c r="L19" s="193"/>
      <c r="M19" s="193"/>
      <c r="N19" s="193"/>
      <c r="O19" s="193"/>
      <c r="P19" s="194"/>
      <c r="Q19" s="4"/>
      <c r="R19" s="4"/>
      <c r="S19" s="4"/>
      <c r="T19" s="4"/>
      <c r="U19" s="4"/>
      <c r="V19" s="4"/>
    </row>
    <row r="20" spans="1:22">
      <c r="A20" s="382"/>
      <c r="B20" s="382"/>
      <c r="C20" s="382"/>
      <c r="D20" s="382"/>
      <c r="E20" s="382"/>
      <c r="F20" s="192"/>
      <c r="G20" s="193"/>
      <c r="H20" s="193"/>
      <c r="I20" s="193"/>
      <c r="J20" s="193"/>
      <c r="K20" s="193"/>
      <c r="L20" s="193"/>
      <c r="M20" s="193"/>
      <c r="N20" s="193"/>
      <c r="O20" s="193"/>
      <c r="P20" s="194"/>
      <c r="Q20" s="4"/>
      <c r="R20" s="4"/>
      <c r="S20" s="4"/>
      <c r="T20" s="4"/>
      <c r="U20" s="4"/>
      <c r="V20" s="4"/>
    </row>
    <row r="21" spans="1:22">
      <c r="A21" s="382"/>
      <c r="B21" s="382"/>
      <c r="C21" s="382"/>
      <c r="D21" s="382"/>
      <c r="E21" s="382"/>
      <c r="F21" s="195"/>
      <c r="G21" s="196"/>
      <c r="H21" s="196"/>
      <c r="I21" s="196"/>
      <c r="J21" s="196"/>
      <c r="K21" s="196"/>
      <c r="L21" s="196"/>
      <c r="M21" s="196"/>
      <c r="N21" s="196"/>
      <c r="O21" s="196"/>
      <c r="P21" s="197"/>
      <c r="Q21" s="4"/>
      <c r="R21" s="4"/>
      <c r="S21" s="4"/>
      <c r="T21" s="4"/>
      <c r="U21" s="4"/>
      <c r="V21" s="4"/>
    </row>
    <row r="22" spans="1:22">
      <c r="A22" s="4"/>
      <c r="B22" s="4"/>
      <c r="C22" s="4"/>
      <c r="D22" s="4"/>
      <c r="E22" s="4"/>
      <c r="F22" s="4"/>
      <c r="G22" s="4"/>
      <c r="H22" s="4"/>
      <c r="I22" s="4"/>
      <c r="J22" s="4"/>
      <c r="K22" s="4"/>
      <c r="L22" s="4"/>
      <c r="M22" s="4"/>
      <c r="N22" s="4"/>
      <c r="O22" s="4"/>
      <c r="P22" s="4"/>
      <c r="Q22" s="4"/>
      <c r="R22" s="4"/>
      <c r="S22" s="4"/>
      <c r="T22" s="4"/>
      <c r="U22" s="4"/>
      <c r="V22" s="4"/>
    </row>
    <row r="23" spans="1:22" ht="16" customHeight="1">
      <c r="A23" s="104" t="s">
        <v>54</v>
      </c>
      <c r="B23" s="104"/>
      <c r="C23" s="104"/>
      <c r="D23" s="104"/>
      <c r="E23" s="104"/>
      <c r="F23" s="104"/>
      <c r="G23" s="104"/>
      <c r="H23" s="104"/>
      <c r="I23" s="104"/>
      <c r="J23" s="104"/>
      <c r="K23" s="104"/>
      <c r="L23" s="104"/>
      <c r="M23" s="104"/>
      <c r="N23" s="104"/>
      <c r="O23" s="104"/>
      <c r="P23" s="104"/>
      <c r="Q23" s="4"/>
      <c r="R23" s="4"/>
      <c r="S23" s="4"/>
      <c r="T23" s="4"/>
      <c r="U23" s="4"/>
      <c r="V23" s="4"/>
    </row>
    <row r="24" spans="1:22" ht="24" customHeight="1">
      <c r="A24" s="1" t="s">
        <v>55</v>
      </c>
      <c r="B24" s="2" t="s">
        <v>56</v>
      </c>
      <c r="C24" s="2" t="s">
        <v>57</v>
      </c>
      <c r="D24" s="2" t="s">
        <v>49</v>
      </c>
      <c r="E24" s="2" t="s">
        <v>58</v>
      </c>
      <c r="F24" s="3" t="s">
        <v>59</v>
      </c>
      <c r="G24" s="4"/>
      <c r="H24" s="1" t="s">
        <v>60</v>
      </c>
      <c r="I24" s="2" t="s">
        <v>61</v>
      </c>
      <c r="J24" s="2" t="s">
        <v>62</v>
      </c>
      <c r="K24" s="2" t="s">
        <v>63</v>
      </c>
      <c r="L24" s="2" t="s">
        <v>64</v>
      </c>
      <c r="M24" s="2" t="s">
        <v>65</v>
      </c>
      <c r="N24" s="2" t="s">
        <v>66</v>
      </c>
      <c r="O24" s="2" t="s">
        <v>67</v>
      </c>
      <c r="P24" s="3" t="s">
        <v>68</v>
      </c>
      <c r="Q24" s="4"/>
      <c r="R24" s="4"/>
      <c r="S24" s="4"/>
      <c r="T24" s="4"/>
      <c r="U24" s="4"/>
      <c r="V24" s="4"/>
    </row>
    <row r="25" spans="1:22" ht="46">
      <c r="A25" s="12" t="s">
        <v>69</v>
      </c>
      <c r="B25" s="13">
        <v>4.4000000000000004</v>
      </c>
      <c r="C25" s="14">
        <v>0.32350000000000001</v>
      </c>
      <c r="D25" s="14">
        <v>0.15</v>
      </c>
      <c r="E25" s="13">
        <v>3.4</v>
      </c>
      <c r="F25" s="7" t="s">
        <v>70</v>
      </c>
      <c r="G25" s="4"/>
      <c r="H25" s="12" t="s">
        <v>71</v>
      </c>
      <c r="I25" s="15">
        <v>100</v>
      </c>
      <c r="J25" s="15">
        <v>104</v>
      </c>
      <c r="K25" s="15">
        <v>118</v>
      </c>
      <c r="L25" s="15">
        <v>106</v>
      </c>
      <c r="M25" s="15">
        <f t="shared" ref="M25:M33" si="0">K25-J25</f>
        <v>14</v>
      </c>
      <c r="N25" s="6" t="s">
        <v>72</v>
      </c>
      <c r="O25" s="6" t="s">
        <v>73</v>
      </c>
      <c r="P25" s="7" t="s">
        <v>74</v>
      </c>
      <c r="Q25" s="4"/>
      <c r="R25" s="4"/>
      <c r="S25" s="4"/>
      <c r="T25" s="4"/>
      <c r="U25" s="4"/>
      <c r="V25" s="4"/>
    </row>
    <row r="26" spans="1:22" ht="46">
      <c r="A26" s="16" t="s">
        <v>75</v>
      </c>
      <c r="B26" s="17">
        <v>3.4</v>
      </c>
      <c r="C26" s="18">
        <v>0.25</v>
      </c>
      <c r="D26" s="18">
        <v>0.12</v>
      </c>
      <c r="E26" s="17">
        <v>2.1</v>
      </c>
      <c r="F26" s="9" t="s">
        <v>76</v>
      </c>
      <c r="G26" s="4"/>
      <c r="H26" s="16" t="s">
        <v>77</v>
      </c>
      <c r="I26" s="19">
        <v>16</v>
      </c>
      <c r="J26" s="19">
        <v>18</v>
      </c>
      <c r="K26" s="19">
        <v>28</v>
      </c>
      <c r="L26" s="19">
        <v>20</v>
      </c>
      <c r="M26" s="19">
        <f t="shared" si="0"/>
        <v>10</v>
      </c>
      <c r="N26" s="8" t="s">
        <v>78</v>
      </c>
      <c r="O26" s="8" t="s">
        <v>79</v>
      </c>
      <c r="P26" s="9" t="s">
        <v>80</v>
      </c>
      <c r="Q26" s="4"/>
      <c r="R26" s="4"/>
      <c r="S26" s="4"/>
      <c r="T26" s="4"/>
      <c r="U26" s="4"/>
      <c r="V26" s="4"/>
    </row>
    <row r="27" spans="1:22" ht="46">
      <c r="A27" s="16" t="s">
        <v>81</v>
      </c>
      <c r="B27" s="17">
        <v>3.2</v>
      </c>
      <c r="C27" s="18">
        <v>0.23530000000000001</v>
      </c>
      <c r="D27" s="18">
        <v>0.1</v>
      </c>
      <c r="E27" s="17">
        <v>2</v>
      </c>
      <c r="F27" s="9" t="s">
        <v>82</v>
      </c>
      <c r="G27" s="4"/>
      <c r="H27" s="16" t="s">
        <v>83</v>
      </c>
      <c r="I27" s="18">
        <v>0.28000000000000003</v>
      </c>
      <c r="J27" s="18">
        <v>0.35</v>
      </c>
      <c r="K27" s="18">
        <v>0.31</v>
      </c>
      <c r="L27" s="18">
        <v>0.55000000000000004</v>
      </c>
      <c r="M27" s="18">
        <f t="shared" si="0"/>
        <v>-3.999999999999998E-2</v>
      </c>
      <c r="N27" s="8" t="s">
        <v>84</v>
      </c>
      <c r="O27" s="8" t="s">
        <v>85</v>
      </c>
      <c r="P27" s="9" t="s">
        <v>86</v>
      </c>
      <c r="Q27" s="4"/>
      <c r="R27" s="4"/>
      <c r="S27" s="4"/>
      <c r="T27" s="4"/>
      <c r="U27" s="4"/>
      <c r="V27" s="4"/>
    </row>
    <row r="28" spans="1:22" ht="34.5">
      <c r="A28" s="16" t="s">
        <v>87</v>
      </c>
      <c r="B28" s="17">
        <v>2.6</v>
      </c>
      <c r="C28" s="18">
        <v>0.19120000000000001</v>
      </c>
      <c r="D28" s="18">
        <v>0.185</v>
      </c>
      <c r="E28" s="17">
        <v>1.4</v>
      </c>
      <c r="F28" s="9" t="s">
        <v>88</v>
      </c>
      <c r="G28" s="4"/>
      <c r="H28" s="16" t="s">
        <v>89</v>
      </c>
      <c r="I28" s="18">
        <v>0.18</v>
      </c>
      <c r="J28" s="18">
        <v>0.23</v>
      </c>
      <c r="K28" s="18">
        <v>0.21</v>
      </c>
      <c r="L28" s="18">
        <v>0.3</v>
      </c>
      <c r="M28" s="18">
        <f t="shared" si="0"/>
        <v>-2.0000000000000018E-2</v>
      </c>
      <c r="N28" s="8" t="s">
        <v>84</v>
      </c>
      <c r="O28" s="8" t="s">
        <v>90</v>
      </c>
      <c r="P28" s="9" t="s">
        <v>91</v>
      </c>
      <c r="Q28" s="4"/>
      <c r="R28" s="4"/>
      <c r="S28" s="4"/>
      <c r="T28" s="4"/>
      <c r="U28" s="4"/>
      <c r="V28" s="4"/>
    </row>
    <row r="29" spans="1:22" ht="23">
      <c r="A29" s="20" t="s">
        <v>92</v>
      </c>
      <c r="B29" s="21">
        <v>13.6</v>
      </c>
      <c r="C29" s="22">
        <v>1</v>
      </c>
      <c r="D29" s="22"/>
      <c r="E29" s="21">
        <v>8.9</v>
      </c>
      <c r="F29" s="23"/>
      <c r="G29" s="4"/>
      <c r="H29" s="16" t="s">
        <v>93</v>
      </c>
      <c r="I29" s="18">
        <v>0.89</v>
      </c>
      <c r="J29" s="18">
        <v>0.92</v>
      </c>
      <c r="K29" s="18">
        <v>0.93</v>
      </c>
      <c r="L29" s="18">
        <v>0.95</v>
      </c>
      <c r="M29" s="18">
        <f t="shared" si="0"/>
        <v>1.0000000000000009E-2</v>
      </c>
      <c r="N29" s="8" t="s">
        <v>84</v>
      </c>
      <c r="O29" s="8" t="s">
        <v>94</v>
      </c>
      <c r="P29" s="9" t="s">
        <v>95</v>
      </c>
      <c r="Q29" s="4"/>
      <c r="R29" s="4"/>
      <c r="S29" s="4"/>
      <c r="T29" s="4"/>
      <c r="U29" s="4"/>
      <c r="V29" s="4"/>
    </row>
    <row r="30" spans="1:22" ht="23">
      <c r="A30" s="4"/>
      <c r="B30" s="4"/>
      <c r="C30" s="4"/>
      <c r="D30" s="4"/>
      <c r="E30" s="4"/>
      <c r="F30" s="4"/>
      <c r="G30" s="4"/>
      <c r="H30" s="16" t="s">
        <v>96</v>
      </c>
      <c r="I30" s="18">
        <v>0.35</v>
      </c>
      <c r="J30" s="18">
        <v>0.55000000000000004</v>
      </c>
      <c r="K30" s="18">
        <v>0.48</v>
      </c>
      <c r="L30" s="18">
        <v>0.9</v>
      </c>
      <c r="M30" s="18">
        <f t="shared" si="0"/>
        <v>-7.0000000000000062E-2</v>
      </c>
      <c r="N30" s="8" t="s">
        <v>84</v>
      </c>
      <c r="O30" s="8" t="s">
        <v>97</v>
      </c>
      <c r="P30" s="9" t="s">
        <v>98</v>
      </c>
      <c r="Q30" s="4"/>
      <c r="R30" s="4"/>
      <c r="S30" s="4"/>
      <c r="T30" s="4"/>
      <c r="U30" s="4"/>
      <c r="V30" s="4"/>
    </row>
    <row r="31" spans="1:22" ht="23">
      <c r="A31" s="4"/>
      <c r="B31" s="4"/>
      <c r="C31" s="4"/>
      <c r="D31" s="4"/>
      <c r="E31" s="4"/>
      <c r="F31" s="4"/>
      <c r="G31" s="4"/>
      <c r="H31" s="16" t="s">
        <v>99</v>
      </c>
      <c r="I31" s="18">
        <v>0.08</v>
      </c>
      <c r="J31" s="18">
        <v>0.12</v>
      </c>
      <c r="K31" s="18">
        <v>0.1</v>
      </c>
      <c r="L31" s="18">
        <v>0.28000000000000003</v>
      </c>
      <c r="M31" s="18">
        <f t="shared" si="0"/>
        <v>-1.999999999999999E-2</v>
      </c>
      <c r="N31" s="8" t="s">
        <v>84</v>
      </c>
      <c r="O31" s="8" t="s">
        <v>100</v>
      </c>
      <c r="P31" s="9" t="s">
        <v>101</v>
      </c>
      <c r="Q31" s="4"/>
      <c r="R31" s="4"/>
      <c r="S31" s="4"/>
      <c r="T31" s="4"/>
      <c r="U31" s="4"/>
      <c r="V31" s="4"/>
    </row>
    <row r="32" spans="1:22" ht="23">
      <c r="A32" s="4"/>
      <c r="B32" s="4"/>
      <c r="C32" s="4"/>
      <c r="D32" s="4"/>
      <c r="E32" s="4"/>
      <c r="F32" s="4"/>
      <c r="G32" s="4"/>
      <c r="H32" s="16" t="s">
        <v>102</v>
      </c>
      <c r="I32" s="18">
        <v>0.1</v>
      </c>
      <c r="J32" s="18">
        <v>0.08</v>
      </c>
      <c r="K32" s="18">
        <v>0.16</v>
      </c>
      <c r="L32" s="18">
        <v>0.06</v>
      </c>
      <c r="M32" s="18">
        <f t="shared" si="0"/>
        <v>0.08</v>
      </c>
      <c r="N32" s="8" t="s">
        <v>84</v>
      </c>
      <c r="O32" s="8" t="s">
        <v>103</v>
      </c>
      <c r="P32" s="9" t="s">
        <v>104</v>
      </c>
      <c r="Q32" s="4"/>
      <c r="R32" s="4"/>
      <c r="S32" s="4"/>
      <c r="T32" s="4"/>
      <c r="U32" s="4"/>
      <c r="V32" s="4"/>
    </row>
    <row r="33" spans="1:22">
      <c r="A33" s="4"/>
      <c r="B33" s="4"/>
      <c r="C33" s="4"/>
      <c r="D33" s="4"/>
      <c r="E33" s="4"/>
      <c r="F33" s="4"/>
      <c r="G33" s="4"/>
      <c r="H33" s="24" t="s">
        <v>105</v>
      </c>
      <c r="I33" s="25">
        <v>0.48</v>
      </c>
      <c r="J33" s="25">
        <v>0.43</v>
      </c>
      <c r="K33" s="25">
        <v>0.51</v>
      </c>
      <c r="L33" s="25">
        <v>0.35</v>
      </c>
      <c r="M33" s="25">
        <f t="shared" si="0"/>
        <v>8.0000000000000016E-2</v>
      </c>
      <c r="N33" s="10" t="s">
        <v>84</v>
      </c>
      <c r="O33" s="10" t="s">
        <v>106</v>
      </c>
      <c r="P33" s="11" t="s">
        <v>107</v>
      </c>
      <c r="Q33" s="4"/>
      <c r="R33" s="4"/>
      <c r="S33" s="4"/>
      <c r="T33" s="4"/>
      <c r="U33" s="4"/>
      <c r="V33" s="4"/>
    </row>
    <row r="34" spans="1:22">
      <c r="A34" s="4"/>
      <c r="B34" s="4"/>
      <c r="C34" s="4"/>
      <c r="D34" s="4"/>
      <c r="E34" s="4"/>
      <c r="F34" s="4"/>
      <c r="G34" s="4"/>
      <c r="H34" s="4"/>
      <c r="I34" s="4"/>
      <c r="J34" s="4"/>
      <c r="K34" s="4"/>
      <c r="L34" s="4"/>
      <c r="M34" s="4"/>
      <c r="N34" s="4"/>
      <c r="O34" s="4"/>
      <c r="P34" s="4"/>
      <c r="Q34" s="4"/>
      <c r="R34" s="4"/>
      <c r="S34" s="4"/>
      <c r="T34" s="4"/>
      <c r="U34" s="4"/>
      <c r="V34" s="4"/>
    </row>
    <row r="35" spans="1:22" ht="16" customHeight="1">
      <c r="A35" s="4"/>
      <c r="B35" s="4"/>
      <c r="C35" s="4"/>
      <c r="D35" s="4"/>
      <c r="E35" s="4"/>
      <c r="F35" s="4"/>
      <c r="G35" s="4"/>
      <c r="H35" s="4"/>
      <c r="I35" s="157" t="s">
        <v>108</v>
      </c>
      <c r="J35" s="157"/>
      <c r="K35" s="157"/>
      <c r="L35" s="157"/>
      <c r="M35" s="157"/>
      <c r="N35" s="157"/>
      <c r="O35" s="157"/>
      <c r="P35" s="157"/>
      <c r="Q35" s="4"/>
      <c r="R35" s="4"/>
      <c r="S35" s="4"/>
      <c r="T35" s="4"/>
      <c r="U35" s="4"/>
      <c r="V35" s="4"/>
    </row>
    <row r="36" spans="1:22">
      <c r="A36" s="4"/>
      <c r="B36" s="4"/>
      <c r="C36" s="4"/>
      <c r="D36" s="4"/>
      <c r="E36" s="4"/>
      <c r="F36" s="4"/>
      <c r="G36" s="4"/>
      <c r="H36" s="4"/>
      <c r="I36" s="198" t="s">
        <v>109</v>
      </c>
      <c r="J36" s="199"/>
      <c r="K36" s="199"/>
      <c r="L36" s="199"/>
      <c r="M36" s="199"/>
      <c r="N36" s="199"/>
      <c r="O36" s="199"/>
      <c r="P36" s="200"/>
      <c r="Q36" s="4"/>
      <c r="R36" s="4"/>
      <c r="S36" s="4"/>
      <c r="T36" s="4"/>
      <c r="U36" s="4"/>
      <c r="V36" s="4"/>
    </row>
    <row r="37" spans="1:22">
      <c r="A37" s="4"/>
      <c r="B37" s="4"/>
      <c r="C37" s="4"/>
      <c r="D37" s="4"/>
      <c r="E37" s="4"/>
      <c r="F37" s="4"/>
      <c r="G37" s="4"/>
      <c r="H37" s="4"/>
      <c r="I37" s="201"/>
      <c r="J37" s="202"/>
      <c r="K37" s="202"/>
      <c r="L37" s="202"/>
      <c r="M37" s="202"/>
      <c r="N37" s="202"/>
      <c r="O37" s="202"/>
      <c r="P37" s="203"/>
      <c r="Q37" s="4"/>
      <c r="R37" s="4"/>
      <c r="S37" s="4"/>
      <c r="T37" s="4"/>
      <c r="U37" s="4"/>
      <c r="V37" s="4"/>
    </row>
    <row r="38" spans="1:22">
      <c r="A38" s="4"/>
      <c r="B38" s="4"/>
      <c r="C38" s="4"/>
      <c r="D38" s="4"/>
      <c r="E38" s="4"/>
      <c r="F38" s="4"/>
      <c r="G38" s="4"/>
      <c r="H38" s="4"/>
      <c r="I38" s="201"/>
      <c r="J38" s="202"/>
      <c r="K38" s="202"/>
      <c r="L38" s="202"/>
      <c r="M38" s="202"/>
      <c r="N38" s="202"/>
      <c r="O38" s="202"/>
      <c r="P38" s="203"/>
      <c r="Q38" s="4"/>
      <c r="R38" s="4"/>
      <c r="S38" s="4"/>
      <c r="T38" s="4"/>
      <c r="U38" s="4"/>
      <c r="V38" s="4"/>
    </row>
    <row r="39" spans="1:22">
      <c r="A39" s="4"/>
      <c r="B39" s="4"/>
      <c r="C39" s="4"/>
      <c r="D39" s="4"/>
      <c r="E39" s="4"/>
      <c r="F39" s="4"/>
      <c r="G39" s="4"/>
      <c r="H39" s="4"/>
      <c r="I39" s="201"/>
      <c r="J39" s="202"/>
      <c r="K39" s="202"/>
      <c r="L39" s="202"/>
      <c r="M39" s="202"/>
      <c r="N39" s="202"/>
      <c r="O39" s="202"/>
      <c r="P39" s="203"/>
      <c r="Q39" s="4"/>
      <c r="R39" s="4"/>
      <c r="S39" s="4"/>
      <c r="T39" s="4"/>
      <c r="U39" s="4"/>
      <c r="V39" s="4"/>
    </row>
    <row r="40" spans="1:22">
      <c r="A40" s="4"/>
      <c r="B40" s="4"/>
      <c r="C40" s="4"/>
      <c r="D40" s="4"/>
      <c r="E40" s="4"/>
      <c r="F40" s="4"/>
      <c r="G40" s="4"/>
      <c r="H40" s="4"/>
      <c r="I40" s="201"/>
      <c r="J40" s="202"/>
      <c r="K40" s="202"/>
      <c r="L40" s="202"/>
      <c r="M40" s="202"/>
      <c r="N40" s="202"/>
      <c r="O40" s="202"/>
      <c r="P40" s="203"/>
      <c r="Q40" s="4"/>
      <c r="R40" s="4"/>
      <c r="S40" s="4"/>
      <c r="T40" s="4"/>
      <c r="U40" s="4"/>
      <c r="V40" s="4"/>
    </row>
    <row r="41" spans="1:22">
      <c r="A41" s="4"/>
      <c r="B41" s="4"/>
      <c r="C41" s="4"/>
      <c r="D41" s="4"/>
      <c r="E41" s="4"/>
      <c r="F41" s="4"/>
      <c r="G41" s="4"/>
      <c r="H41" s="4"/>
      <c r="I41" s="201"/>
      <c r="J41" s="202"/>
      <c r="K41" s="202"/>
      <c r="L41" s="202"/>
      <c r="M41" s="202"/>
      <c r="N41" s="202"/>
      <c r="O41" s="202"/>
      <c r="P41" s="203"/>
      <c r="Q41" s="4"/>
      <c r="R41" s="4"/>
      <c r="S41" s="4"/>
      <c r="T41" s="4"/>
      <c r="U41" s="4"/>
      <c r="V41" s="4"/>
    </row>
    <row r="42" spans="1:22">
      <c r="A42" s="4"/>
      <c r="B42" s="4"/>
      <c r="C42" s="4"/>
      <c r="D42" s="4"/>
      <c r="E42" s="4"/>
      <c r="F42" s="4"/>
      <c r="G42" s="4"/>
      <c r="H42" s="4"/>
      <c r="I42" s="204"/>
      <c r="J42" s="205"/>
      <c r="K42" s="205"/>
      <c r="L42" s="205"/>
      <c r="M42" s="205"/>
      <c r="N42" s="205"/>
      <c r="O42" s="205"/>
      <c r="P42" s="206"/>
      <c r="Q42" s="4"/>
      <c r="R42" s="4"/>
      <c r="S42" s="4"/>
      <c r="T42" s="4"/>
      <c r="U42" s="4"/>
      <c r="V42" s="4"/>
    </row>
    <row r="43" spans="1:22">
      <c r="A43" s="4"/>
      <c r="B43" s="4"/>
      <c r="C43" s="4"/>
      <c r="D43" s="4"/>
      <c r="E43" s="4"/>
      <c r="F43" s="4"/>
      <c r="G43" s="4"/>
      <c r="H43" s="4"/>
      <c r="I43" s="4"/>
      <c r="J43" s="4"/>
      <c r="K43" s="4"/>
      <c r="L43" s="4"/>
      <c r="M43" s="4"/>
      <c r="N43" s="4"/>
      <c r="O43" s="4"/>
      <c r="P43" s="4"/>
      <c r="Q43" s="4"/>
      <c r="R43" s="4"/>
      <c r="S43" s="4"/>
      <c r="T43" s="4"/>
      <c r="U43" s="4"/>
      <c r="V43" s="4"/>
    </row>
    <row r="44" spans="1:22">
      <c r="A44" s="4"/>
      <c r="B44" s="4"/>
      <c r="C44" s="4"/>
      <c r="D44" s="4"/>
      <c r="E44" s="4"/>
      <c r="F44" s="4"/>
      <c r="G44" s="4"/>
      <c r="H44" s="4"/>
      <c r="I44" s="207" t="s">
        <v>110</v>
      </c>
      <c r="J44" s="208"/>
      <c r="K44" s="208"/>
      <c r="L44" s="208"/>
      <c r="M44" s="208"/>
      <c r="N44" s="208"/>
      <c r="O44" s="208"/>
      <c r="P44" s="209"/>
      <c r="Q44" s="4"/>
      <c r="R44" s="4"/>
      <c r="S44" s="4"/>
      <c r="T44" s="4"/>
      <c r="U44" s="4"/>
      <c r="V44" s="4"/>
    </row>
    <row r="45" spans="1:22">
      <c r="A45" s="4"/>
      <c r="B45" s="4"/>
      <c r="C45" s="4"/>
      <c r="D45" s="4"/>
      <c r="E45" s="4"/>
      <c r="F45" s="4"/>
      <c r="G45" s="4"/>
      <c r="H45" s="4"/>
      <c r="I45" s="210"/>
      <c r="J45" s="211"/>
      <c r="K45" s="211"/>
      <c r="L45" s="211"/>
      <c r="M45" s="211"/>
      <c r="N45" s="211"/>
      <c r="O45" s="211"/>
      <c r="P45" s="212"/>
      <c r="Q45" s="4"/>
      <c r="R45" s="4"/>
      <c r="S45" s="4"/>
      <c r="T45" s="4"/>
      <c r="U45" s="4"/>
      <c r="V45" s="4"/>
    </row>
    <row r="46" spans="1:22">
      <c r="A46" s="4"/>
      <c r="B46" s="4"/>
      <c r="C46" s="4"/>
      <c r="D46" s="4"/>
      <c r="E46" s="4"/>
      <c r="F46" s="4"/>
      <c r="G46" s="4"/>
      <c r="H46" s="4"/>
      <c r="I46" s="210"/>
      <c r="J46" s="211"/>
      <c r="K46" s="211"/>
      <c r="L46" s="211"/>
      <c r="M46" s="211"/>
      <c r="N46" s="211"/>
      <c r="O46" s="211"/>
      <c r="P46" s="212"/>
      <c r="Q46" s="4"/>
      <c r="R46" s="4"/>
      <c r="S46" s="4"/>
      <c r="T46" s="4"/>
      <c r="U46" s="4"/>
      <c r="V46" s="4"/>
    </row>
    <row r="47" spans="1:22">
      <c r="A47" s="4"/>
      <c r="B47" s="4"/>
      <c r="C47" s="4"/>
      <c r="D47" s="4"/>
      <c r="E47" s="4"/>
      <c r="F47" s="4"/>
      <c r="G47" s="4"/>
      <c r="H47" s="4"/>
      <c r="I47" s="210"/>
      <c r="J47" s="211"/>
      <c r="K47" s="211"/>
      <c r="L47" s="211"/>
      <c r="M47" s="211"/>
      <c r="N47" s="211"/>
      <c r="O47" s="211"/>
      <c r="P47" s="212"/>
      <c r="Q47" s="4"/>
      <c r="R47" s="4"/>
      <c r="S47" s="4"/>
      <c r="T47" s="4"/>
      <c r="U47" s="4"/>
      <c r="V47" s="4"/>
    </row>
    <row r="48" spans="1:22">
      <c r="A48" s="4"/>
      <c r="B48" s="4"/>
      <c r="C48" s="4"/>
      <c r="D48" s="4"/>
      <c r="E48" s="4"/>
      <c r="F48" s="4"/>
      <c r="G48" s="4"/>
      <c r="H48" s="4"/>
      <c r="I48" s="210"/>
      <c r="J48" s="211"/>
      <c r="K48" s="211"/>
      <c r="L48" s="211"/>
      <c r="M48" s="211"/>
      <c r="N48" s="211"/>
      <c r="O48" s="211"/>
      <c r="P48" s="212"/>
      <c r="Q48" s="4"/>
      <c r="R48" s="4"/>
      <c r="S48" s="4"/>
      <c r="T48" s="4"/>
      <c r="U48" s="4"/>
      <c r="V48" s="4"/>
    </row>
    <row r="49" spans="1:22">
      <c r="A49" s="4"/>
      <c r="B49" s="4"/>
      <c r="C49" s="4"/>
      <c r="D49" s="4"/>
      <c r="E49" s="4"/>
      <c r="F49" s="4"/>
      <c r="G49" s="4"/>
      <c r="H49" s="4"/>
      <c r="I49" s="213"/>
      <c r="J49" s="214"/>
      <c r="K49" s="214"/>
      <c r="L49" s="214"/>
      <c r="M49" s="214"/>
      <c r="N49" s="214"/>
      <c r="O49" s="214"/>
      <c r="P49" s="215"/>
      <c r="Q49" s="4"/>
      <c r="R49" s="4"/>
      <c r="S49" s="4"/>
      <c r="T49" s="4"/>
      <c r="U49" s="4"/>
      <c r="V49" s="4"/>
    </row>
    <row r="50" spans="1:22">
      <c r="A50" s="4"/>
      <c r="B50" s="4"/>
      <c r="C50" s="4"/>
      <c r="D50" s="4"/>
      <c r="E50" s="4"/>
      <c r="F50" s="4"/>
      <c r="G50" s="4"/>
      <c r="H50" s="4"/>
      <c r="I50" s="4"/>
      <c r="J50" s="4"/>
      <c r="K50" s="4"/>
      <c r="L50" s="4"/>
      <c r="M50" s="4"/>
      <c r="N50" s="4"/>
      <c r="O50" s="4"/>
      <c r="P50" s="4"/>
      <c r="Q50" s="4"/>
      <c r="R50" s="4"/>
      <c r="S50" s="4"/>
      <c r="T50" s="4"/>
      <c r="U50" s="4"/>
      <c r="V50" s="4"/>
    </row>
    <row r="51" spans="1:22" ht="13.4" customHeight="1">
      <c r="A51" s="176" t="s">
        <v>111</v>
      </c>
      <c r="B51" s="176"/>
      <c r="C51" s="176"/>
      <c r="D51" s="176"/>
      <c r="E51" s="176"/>
      <c r="F51" s="176"/>
      <c r="G51" s="176"/>
      <c r="H51" s="176"/>
      <c r="I51" s="176"/>
      <c r="J51" s="176"/>
      <c r="K51" s="176"/>
      <c r="L51" s="176"/>
      <c r="M51" s="176"/>
      <c r="N51" s="176"/>
      <c r="O51" s="176"/>
      <c r="P51" s="176"/>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27">
    <mergeCell ref="A51:P51"/>
    <mergeCell ref="F18:P21"/>
    <mergeCell ref="A23:P23"/>
    <mergeCell ref="I35:P35"/>
    <mergeCell ref="I36:P42"/>
    <mergeCell ref="I44:P49"/>
    <mergeCell ref="I14:K16"/>
    <mergeCell ref="L12:N13"/>
    <mergeCell ref="L14:N16"/>
    <mergeCell ref="O12:P13"/>
    <mergeCell ref="O14:P16"/>
    <mergeCell ref="A1:G1"/>
    <mergeCell ref="H1:P1"/>
    <mergeCell ref="A2:P2"/>
    <mergeCell ref="A3:P3"/>
    <mergeCell ref="A6:E21"/>
    <mergeCell ref="F6:H7"/>
    <mergeCell ref="F8:H10"/>
    <mergeCell ref="I6:K7"/>
    <mergeCell ref="I8:K10"/>
    <mergeCell ref="L6:N7"/>
    <mergeCell ref="L8:N10"/>
    <mergeCell ref="O6:P7"/>
    <mergeCell ref="O8:P10"/>
    <mergeCell ref="F12:H13"/>
    <mergeCell ref="F14:H16"/>
    <mergeCell ref="I12:K13"/>
  </mergeCells>
  <conditionalFormatting sqref="M25:M33">
    <cfRule type="colorScale" priority="1">
      <colorScale>
        <cfvo type="min"/>
        <cfvo type="percentile" val="50"/>
        <cfvo type="max"/>
        <color rgb="FFE1F0E8"/>
        <color rgb="FFF7EDCF"/>
        <color rgb="FFF5DEDD"/>
      </colorScale>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workbookViewId="0">
      <selection sqref="A1:G1"/>
    </sheetView>
  </sheetViews>
  <sheetFormatPr defaultRowHeight="14"/>
  <cols>
    <col min="1" max="1" width="10" customWidth="1"/>
    <col min="2" max="2" width="17" customWidth="1"/>
    <col min="3" max="3" width="28" customWidth="1"/>
    <col min="4" max="4" width="39" customWidth="1"/>
    <col min="5" max="5" width="12" customWidth="1"/>
    <col min="6" max="9" width="11" customWidth="1"/>
    <col min="10" max="11" width="13" customWidth="1"/>
    <col min="12" max="12" width="14" customWidth="1"/>
    <col min="13" max="13" width="13" customWidth="1"/>
    <col min="14" max="14" width="34" customWidth="1"/>
    <col min="15" max="15" width="28" customWidth="1"/>
    <col min="16" max="16" width="22" customWidth="1"/>
    <col min="17" max="17" width="13" customWidth="1"/>
    <col min="18" max="18" width="3" customWidth="1"/>
    <col min="19" max="19" width="19" customWidth="1"/>
    <col min="20" max="21" width="15" customWidth="1"/>
  </cols>
  <sheetData>
    <row r="1" spans="1:22" ht="14.65" customHeight="1">
      <c r="A1" s="82" t="s">
        <v>0</v>
      </c>
      <c r="B1" s="82"/>
      <c r="C1" s="82"/>
      <c r="D1" s="82"/>
      <c r="E1" s="82"/>
      <c r="F1" s="82"/>
      <c r="G1" s="82"/>
      <c r="H1" s="83" t="s">
        <v>1</v>
      </c>
      <c r="I1" s="83"/>
      <c r="J1" s="83"/>
      <c r="K1" s="83"/>
      <c r="L1" s="83"/>
      <c r="M1" s="83"/>
      <c r="N1" s="83"/>
      <c r="O1" s="83"/>
      <c r="P1" s="83"/>
      <c r="Q1" s="83"/>
      <c r="R1" s="83"/>
      <c r="S1" s="83"/>
      <c r="T1" s="83"/>
      <c r="U1" s="83"/>
      <c r="V1" s="4"/>
    </row>
    <row r="2" spans="1:22" ht="25.4" customHeight="1">
      <c r="A2" s="84" t="s">
        <v>112</v>
      </c>
      <c r="B2" s="84"/>
      <c r="C2" s="84"/>
      <c r="D2" s="84"/>
      <c r="E2" s="84"/>
      <c r="F2" s="84"/>
      <c r="G2" s="84"/>
      <c r="H2" s="84"/>
      <c r="I2" s="84"/>
      <c r="J2" s="84"/>
      <c r="K2" s="84"/>
      <c r="L2" s="84"/>
      <c r="M2" s="84"/>
      <c r="N2" s="84"/>
      <c r="O2" s="84"/>
      <c r="P2" s="84"/>
      <c r="Q2" s="84"/>
      <c r="R2" s="84"/>
      <c r="S2" s="84"/>
      <c r="T2" s="84"/>
      <c r="U2" s="84"/>
      <c r="V2" s="4"/>
    </row>
    <row r="3" spans="1:22" ht="14.65" customHeight="1">
      <c r="A3" s="85" t="s">
        <v>113</v>
      </c>
      <c r="B3" s="85"/>
      <c r="C3" s="85"/>
      <c r="D3" s="85"/>
      <c r="E3" s="85"/>
      <c r="F3" s="85"/>
      <c r="G3" s="85"/>
      <c r="H3" s="85"/>
      <c r="I3" s="85"/>
      <c r="J3" s="85"/>
      <c r="K3" s="85"/>
      <c r="L3" s="85"/>
      <c r="M3" s="85"/>
      <c r="N3" s="85"/>
      <c r="O3" s="85"/>
      <c r="P3" s="85"/>
      <c r="Q3" s="85"/>
      <c r="R3" s="85"/>
      <c r="S3" s="85"/>
      <c r="T3" s="85"/>
      <c r="U3" s="85"/>
      <c r="V3" s="4"/>
    </row>
    <row r="4" spans="1:22" ht="3.4" customHeight="1">
      <c r="A4" s="5"/>
      <c r="B4" s="5"/>
      <c r="C4" s="5"/>
      <c r="D4" s="5"/>
      <c r="E4" s="5"/>
      <c r="F4" s="5"/>
      <c r="G4" s="5"/>
      <c r="H4" s="5"/>
      <c r="I4" s="5"/>
      <c r="J4" s="5"/>
      <c r="K4" s="5"/>
      <c r="L4" s="5"/>
      <c r="M4" s="5"/>
      <c r="N4" s="5"/>
      <c r="O4" s="5"/>
      <c r="P4" s="5"/>
      <c r="Q4" s="5"/>
      <c r="R4" s="5"/>
      <c r="S4" s="5"/>
      <c r="T4" s="5"/>
      <c r="U4" s="5"/>
      <c r="V4" s="4"/>
    </row>
    <row r="5" spans="1:22">
      <c r="A5" s="4"/>
      <c r="B5" s="4"/>
      <c r="C5" s="4"/>
      <c r="D5" s="4"/>
      <c r="E5" s="4"/>
      <c r="F5" s="4"/>
      <c r="G5" s="4"/>
      <c r="H5" s="4"/>
      <c r="I5" s="4"/>
      <c r="J5" s="4"/>
      <c r="K5" s="4"/>
      <c r="L5" s="4"/>
      <c r="M5" s="4"/>
      <c r="N5" s="4"/>
      <c r="O5" s="4"/>
      <c r="P5" s="4"/>
      <c r="Q5" s="4"/>
      <c r="R5" s="4"/>
      <c r="S5" s="4"/>
      <c r="T5" s="4"/>
      <c r="U5" s="4"/>
      <c r="V5" s="4"/>
    </row>
    <row r="6" spans="1:22">
      <c r="A6" s="216" t="s">
        <v>114</v>
      </c>
      <c r="B6" s="217"/>
      <c r="C6" s="217"/>
      <c r="D6" s="217"/>
      <c r="E6" s="217"/>
      <c r="F6" s="217"/>
      <c r="G6" s="217"/>
      <c r="H6" s="217"/>
      <c r="I6" s="217"/>
      <c r="J6" s="217"/>
      <c r="K6" s="217"/>
      <c r="L6" s="217"/>
      <c r="M6" s="217"/>
      <c r="N6" s="217"/>
      <c r="O6" s="217"/>
      <c r="P6" s="217"/>
      <c r="Q6" s="217"/>
      <c r="R6" s="217"/>
      <c r="S6" s="217"/>
      <c r="T6" s="217"/>
      <c r="U6" s="218"/>
      <c r="V6" s="4"/>
    </row>
    <row r="7" spans="1:22">
      <c r="A7" s="219"/>
      <c r="B7" s="220"/>
      <c r="C7" s="220"/>
      <c r="D7" s="220"/>
      <c r="E7" s="220"/>
      <c r="F7" s="220"/>
      <c r="G7" s="220"/>
      <c r="H7" s="220"/>
      <c r="I7" s="220"/>
      <c r="J7" s="220"/>
      <c r="K7" s="220"/>
      <c r="L7" s="220"/>
      <c r="M7" s="220"/>
      <c r="N7" s="220"/>
      <c r="O7" s="220"/>
      <c r="P7" s="220"/>
      <c r="Q7" s="220"/>
      <c r="R7" s="220"/>
      <c r="S7" s="220"/>
      <c r="T7" s="220"/>
      <c r="U7" s="221"/>
      <c r="V7" s="4"/>
    </row>
    <row r="8" spans="1:22">
      <c r="A8" s="222"/>
      <c r="B8" s="223"/>
      <c r="C8" s="223"/>
      <c r="D8" s="223"/>
      <c r="E8" s="223"/>
      <c r="F8" s="223"/>
      <c r="G8" s="223"/>
      <c r="H8" s="223"/>
      <c r="I8" s="223"/>
      <c r="J8" s="223"/>
      <c r="K8" s="223"/>
      <c r="L8" s="223"/>
      <c r="M8" s="223"/>
      <c r="N8" s="223"/>
      <c r="O8" s="223"/>
      <c r="P8" s="223"/>
      <c r="Q8" s="223"/>
      <c r="R8" s="223"/>
      <c r="S8" s="223"/>
      <c r="T8" s="223"/>
      <c r="U8" s="224"/>
      <c r="V8" s="4"/>
    </row>
    <row r="9" spans="1:22">
      <c r="A9" s="4"/>
      <c r="B9" s="4"/>
      <c r="C9" s="4"/>
      <c r="D9" s="4"/>
      <c r="E9" s="4"/>
      <c r="F9" s="4"/>
      <c r="G9" s="4"/>
      <c r="H9" s="4"/>
      <c r="I9" s="4"/>
      <c r="J9" s="4"/>
      <c r="K9" s="4"/>
      <c r="L9" s="4"/>
      <c r="M9" s="4"/>
      <c r="N9" s="4"/>
      <c r="O9" s="4"/>
      <c r="P9" s="4"/>
      <c r="Q9" s="4"/>
      <c r="R9" s="4"/>
      <c r="S9" s="4"/>
      <c r="T9" s="4"/>
      <c r="U9" s="4"/>
      <c r="V9" s="4"/>
    </row>
    <row r="10" spans="1:22" ht="16" customHeight="1">
      <c r="A10" s="104" t="s">
        <v>115</v>
      </c>
      <c r="B10" s="104"/>
      <c r="C10" s="104"/>
      <c r="D10" s="104"/>
      <c r="E10" s="104"/>
      <c r="F10" s="104"/>
      <c r="G10" s="104"/>
      <c r="H10" s="104"/>
      <c r="I10" s="104"/>
      <c r="J10" s="104"/>
      <c r="K10" s="104"/>
      <c r="L10" s="104"/>
      <c r="M10" s="104"/>
      <c r="N10" s="104"/>
      <c r="O10" s="104"/>
      <c r="P10" s="104"/>
      <c r="Q10" s="104"/>
      <c r="R10" s="4"/>
      <c r="S10" s="141" t="s">
        <v>116</v>
      </c>
      <c r="T10" s="141"/>
      <c r="U10" s="141"/>
      <c r="V10" s="4"/>
    </row>
    <row r="11" spans="1:22">
      <c r="A11" s="4"/>
      <c r="B11" s="4"/>
      <c r="C11" s="4"/>
      <c r="D11" s="4"/>
      <c r="E11" s="4"/>
      <c r="F11" s="4"/>
      <c r="G11" s="4"/>
      <c r="H11" s="4"/>
      <c r="I11" s="4"/>
      <c r="J11" s="4"/>
      <c r="K11" s="4"/>
      <c r="L11" s="4"/>
      <c r="M11" s="4"/>
      <c r="N11" s="4"/>
      <c r="O11" s="4"/>
      <c r="P11" s="4"/>
      <c r="Q11" s="4"/>
      <c r="R11" s="4"/>
      <c r="S11" s="4"/>
      <c r="T11" s="4"/>
      <c r="U11" s="4"/>
      <c r="V11" s="4"/>
    </row>
    <row r="12" spans="1:22" ht="24" customHeight="1">
      <c r="A12" s="1" t="s">
        <v>117</v>
      </c>
      <c r="B12" s="2" t="s">
        <v>118</v>
      </c>
      <c r="C12" s="2" t="s">
        <v>119</v>
      </c>
      <c r="D12" s="2" t="s">
        <v>120</v>
      </c>
      <c r="E12" s="2" t="s">
        <v>121</v>
      </c>
      <c r="F12" s="2" t="s">
        <v>122</v>
      </c>
      <c r="G12" s="2" t="s">
        <v>123</v>
      </c>
      <c r="H12" s="2" t="s">
        <v>124</v>
      </c>
      <c r="I12" s="2" t="s">
        <v>125</v>
      </c>
      <c r="J12" s="2" t="s">
        <v>126</v>
      </c>
      <c r="K12" s="2" t="s">
        <v>127</v>
      </c>
      <c r="L12" s="2" t="s">
        <v>128</v>
      </c>
      <c r="M12" s="2" t="s">
        <v>129</v>
      </c>
      <c r="N12" s="2" t="s">
        <v>130</v>
      </c>
      <c r="O12" s="2" t="s">
        <v>131</v>
      </c>
      <c r="P12" s="2" t="s">
        <v>68</v>
      </c>
      <c r="Q12" s="3" t="s">
        <v>132</v>
      </c>
      <c r="R12" s="4"/>
      <c r="S12" s="1" t="s">
        <v>118</v>
      </c>
      <c r="T12" s="2" t="s">
        <v>133</v>
      </c>
      <c r="U12" s="3" t="s">
        <v>134</v>
      </c>
      <c r="V12" s="4"/>
    </row>
    <row r="13" spans="1:22">
      <c r="A13" s="12" t="s">
        <v>135</v>
      </c>
      <c r="B13" s="29"/>
      <c r="C13" s="29"/>
      <c r="D13" s="29"/>
      <c r="E13" s="29"/>
      <c r="F13" s="29"/>
      <c r="G13" s="29"/>
      <c r="H13" s="29"/>
      <c r="I13" s="29"/>
      <c r="J13" s="30"/>
      <c r="K13" s="29"/>
      <c r="L13" s="29"/>
      <c r="M13" s="31" t="str">
        <f t="shared" ref="M13:M48" si="0">IF(COUNT(F13:K13)&lt;6,"",F13/5*G13/5*H13/5*I13/5*J13*(6-K13)/5*100)</f>
        <v/>
      </c>
      <c r="N13" s="29"/>
      <c r="O13" s="29"/>
      <c r="P13" s="29"/>
      <c r="Q13" s="32" t="s">
        <v>136</v>
      </c>
      <c r="R13" s="4"/>
      <c r="S13" s="12" t="s">
        <v>137</v>
      </c>
      <c r="T13" s="33" t="str">
        <f t="shared" ref="T13:T18" si="1">IFERROR(SUMIF($B$13:$B$48,S13,$M$13:$M$48)/COUNTIF($B$13:$B$48,S13),"")</f>
        <v/>
      </c>
      <c r="U13" s="7">
        <f t="shared" ref="U13:U18" si="2">COUNTIF($B$13:$B$48,S13)</f>
        <v>0</v>
      </c>
      <c r="V13" s="4"/>
    </row>
    <row r="14" spans="1:22">
      <c r="A14" s="34" t="s">
        <v>138</v>
      </c>
      <c r="B14" s="35"/>
      <c r="C14" s="35"/>
      <c r="D14" s="35"/>
      <c r="E14" s="35"/>
      <c r="F14" s="35"/>
      <c r="G14" s="35"/>
      <c r="H14" s="35"/>
      <c r="I14" s="35"/>
      <c r="J14" s="36"/>
      <c r="K14" s="35"/>
      <c r="L14" s="35"/>
      <c r="M14" s="37" t="str">
        <f t="shared" si="0"/>
        <v/>
      </c>
      <c r="N14" s="35"/>
      <c r="O14" s="35"/>
      <c r="P14" s="35"/>
      <c r="Q14" s="38" t="s">
        <v>136</v>
      </c>
      <c r="R14" s="4"/>
      <c r="S14" s="16" t="s">
        <v>139</v>
      </c>
      <c r="T14" s="39" t="str">
        <f t="shared" si="1"/>
        <v/>
      </c>
      <c r="U14" s="9">
        <f t="shared" si="2"/>
        <v>0</v>
      </c>
      <c r="V14" s="4"/>
    </row>
    <row r="15" spans="1:22">
      <c r="A15" s="16" t="s">
        <v>140</v>
      </c>
      <c r="B15" s="35"/>
      <c r="C15" s="35"/>
      <c r="D15" s="35"/>
      <c r="E15" s="35"/>
      <c r="F15" s="35"/>
      <c r="G15" s="35"/>
      <c r="H15" s="35"/>
      <c r="I15" s="35"/>
      <c r="J15" s="36"/>
      <c r="K15" s="35"/>
      <c r="L15" s="35"/>
      <c r="M15" s="37" t="str">
        <f t="shared" si="0"/>
        <v/>
      </c>
      <c r="N15" s="35"/>
      <c r="O15" s="35"/>
      <c r="P15" s="35"/>
      <c r="Q15" s="38" t="s">
        <v>136</v>
      </c>
      <c r="R15" s="4"/>
      <c r="S15" s="16" t="s">
        <v>141</v>
      </c>
      <c r="T15" s="39" t="str">
        <f t="shared" si="1"/>
        <v/>
      </c>
      <c r="U15" s="9">
        <f t="shared" si="2"/>
        <v>0</v>
      </c>
      <c r="V15" s="4"/>
    </row>
    <row r="16" spans="1:22">
      <c r="A16" s="34" t="s">
        <v>142</v>
      </c>
      <c r="B16" s="35"/>
      <c r="C16" s="35"/>
      <c r="D16" s="35"/>
      <c r="E16" s="35"/>
      <c r="F16" s="35"/>
      <c r="G16" s="35"/>
      <c r="H16" s="35"/>
      <c r="I16" s="35"/>
      <c r="J16" s="36"/>
      <c r="K16" s="35"/>
      <c r="L16" s="35"/>
      <c r="M16" s="37" t="str">
        <f t="shared" si="0"/>
        <v/>
      </c>
      <c r="N16" s="35"/>
      <c r="O16" s="35"/>
      <c r="P16" s="35"/>
      <c r="Q16" s="38" t="s">
        <v>136</v>
      </c>
      <c r="R16" s="4"/>
      <c r="S16" s="16" t="s">
        <v>143</v>
      </c>
      <c r="T16" s="39" t="str">
        <f t="shared" si="1"/>
        <v/>
      </c>
      <c r="U16" s="9">
        <f t="shared" si="2"/>
        <v>0</v>
      </c>
      <c r="V16" s="4"/>
    </row>
    <row r="17" spans="1:22">
      <c r="A17" s="16" t="s">
        <v>144</v>
      </c>
      <c r="B17" s="35"/>
      <c r="C17" s="35"/>
      <c r="D17" s="35"/>
      <c r="E17" s="35"/>
      <c r="F17" s="35"/>
      <c r="G17" s="35"/>
      <c r="H17" s="35"/>
      <c r="I17" s="35"/>
      <c r="J17" s="36"/>
      <c r="K17" s="35"/>
      <c r="L17" s="35"/>
      <c r="M17" s="37" t="str">
        <f t="shared" si="0"/>
        <v/>
      </c>
      <c r="N17" s="35"/>
      <c r="O17" s="35"/>
      <c r="P17" s="35"/>
      <c r="Q17" s="38" t="s">
        <v>136</v>
      </c>
      <c r="R17" s="4"/>
      <c r="S17" s="16" t="s">
        <v>145</v>
      </c>
      <c r="T17" s="39" t="str">
        <f t="shared" si="1"/>
        <v/>
      </c>
      <c r="U17" s="9">
        <f t="shared" si="2"/>
        <v>0</v>
      </c>
      <c r="V17" s="4"/>
    </row>
    <row r="18" spans="1:22">
      <c r="A18" s="34" t="s">
        <v>146</v>
      </c>
      <c r="B18" s="35"/>
      <c r="C18" s="35"/>
      <c r="D18" s="35"/>
      <c r="E18" s="35"/>
      <c r="F18" s="35"/>
      <c r="G18" s="35"/>
      <c r="H18" s="35"/>
      <c r="I18" s="35"/>
      <c r="J18" s="36"/>
      <c r="K18" s="35"/>
      <c r="L18" s="35"/>
      <c r="M18" s="37" t="str">
        <f t="shared" si="0"/>
        <v/>
      </c>
      <c r="N18" s="35"/>
      <c r="O18" s="35"/>
      <c r="P18" s="35"/>
      <c r="Q18" s="38" t="s">
        <v>136</v>
      </c>
      <c r="R18" s="4"/>
      <c r="S18" s="24" t="s">
        <v>147</v>
      </c>
      <c r="T18" s="40" t="str">
        <f t="shared" si="1"/>
        <v/>
      </c>
      <c r="U18" s="11">
        <f t="shared" si="2"/>
        <v>0</v>
      </c>
      <c r="V18" s="4"/>
    </row>
    <row r="19" spans="1:22">
      <c r="A19" s="16" t="s">
        <v>148</v>
      </c>
      <c r="B19" s="35"/>
      <c r="C19" s="35"/>
      <c r="D19" s="35"/>
      <c r="E19" s="35"/>
      <c r="F19" s="35"/>
      <c r="G19" s="35"/>
      <c r="H19" s="35"/>
      <c r="I19" s="35"/>
      <c r="J19" s="36"/>
      <c r="K19" s="35"/>
      <c r="L19" s="35"/>
      <c r="M19" s="37" t="str">
        <f t="shared" si="0"/>
        <v/>
      </c>
      <c r="N19" s="35"/>
      <c r="O19" s="35"/>
      <c r="P19" s="35"/>
      <c r="Q19" s="38" t="s">
        <v>136</v>
      </c>
      <c r="R19" s="4"/>
      <c r="S19" s="4"/>
      <c r="T19" s="4"/>
      <c r="U19" s="4"/>
      <c r="V19" s="4"/>
    </row>
    <row r="20" spans="1:22">
      <c r="A20" s="34" t="s">
        <v>149</v>
      </c>
      <c r="B20" s="35"/>
      <c r="C20" s="35"/>
      <c r="D20" s="35"/>
      <c r="E20" s="35"/>
      <c r="F20" s="35"/>
      <c r="G20" s="35"/>
      <c r="H20" s="35"/>
      <c r="I20" s="35"/>
      <c r="J20" s="36"/>
      <c r="K20" s="35"/>
      <c r="L20" s="35"/>
      <c r="M20" s="37" t="str">
        <f t="shared" si="0"/>
        <v/>
      </c>
      <c r="N20" s="35"/>
      <c r="O20" s="35"/>
      <c r="P20" s="35"/>
      <c r="Q20" s="38" t="s">
        <v>136</v>
      </c>
      <c r="R20" s="4"/>
      <c r="S20" s="4"/>
      <c r="T20" s="4"/>
      <c r="U20" s="4"/>
      <c r="V20" s="4"/>
    </row>
    <row r="21" spans="1:22" ht="16" customHeight="1">
      <c r="A21" s="16" t="s">
        <v>150</v>
      </c>
      <c r="B21" s="35"/>
      <c r="C21" s="35"/>
      <c r="D21" s="35"/>
      <c r="E21" s="35"/>
      <c r="F21" s="35"/>
      <c r="G21" s="35"/>
      <c r="H21" s="35"/>
      <c r="I21" s="35"/>
      <c r="J21" s="36"/>
      <c r="K21" s="35"/>
      <c r="L21" s="35"/>
      <c r="M21" s="37" t="str">
        <f t="shared" si="0"/>
        <v/>
      </c>
      <c r="N21" s="35"/>
      <c r="O21" s="35"/>
      <c r="P21" s="35"/>
      <c r="Q21" s="38" t="s">
        <v>136</v>
      </c>
      <c r="R21" s="4"/>
      <c r="S21" s="157" t="s">
        <v>151</v>
      </c>
      <c r="T21" s="157"/>
      <c r="U21" s="157"/>
      <c r="V21" s="4"/>
    </row>
    <row r="22" spans="1:22" ht="24" customHeight="1">
      <c r="A22" s="34" t="s">
        <v>152</v>
      </c>
      <c r="B22" s="35"/>
      <c r="C22" s="35"/>
      <c r="D22" s="35"/>
      <c r="E22" s="35"/>
      <c r="F22" s="35"/>
      <c r="G22" s="35"/>
      <c r="H22" s="35"/>
      <c r="I22" s="35"/>
      <c r="J22" s="36"/>
      <c r="K22" s="35"/>
      <c r="L22" s="35"/>
      <c r="M22" s="37" t="str">
        <f t="shared" si="0"/>
        <v/>
      </c>
      <c r="N22" s="35"/>
      <c r="O22" s="35"/>
      <c r="P22" s="35"/>
      <c r="Q22" s="38" t="s">
        <v>136</v>
      </c>
      <c r="R22" s="4"/>
      <c r="S22" s="26" t="s">
        <v>153</v>
      </c>
      <c r="T22" s="27" t="s">
        <v>154</v>
      </c>
      <c r="U22" s="28" t="s">
        <v>155</v>
      </c>
      <c r="V22" s="4"/>
    </row>
    <row r="23" spans="1:22" ht="23">
      <c r="A23" s="16" t="s">
        <v>156</v>
      </c>
      <c r="B23" s="35"/>
      <c r="C23" s="35"/>
      <c r="D23" s="35"/>
      <c r="E23" s="35"/>
      <c r="F23" s="35"/>
      <c r="G23" s="35"/>
      <c r="H23" s="35"/>
      <c r="I23" s="35"/>
      <c r="J23" s="36"/>
      <c r="K23" s="35"/>
      <c r="L23" s="35"/>
      <c r="M23" s="37" t="str">
        <f t="shared" si="0"/>
        <v/>
      </c>
      <c r="N23" s="35"/>
      <c r="O23" s="35"/>
      <c r="P23" s="35"/>
      <c r="Q23" s="38" t="s">
        <v>136</v>
      </c>
      <c r="R23" s="4"/>
      <c r="S23" s="12" t="s">
        <v>157</v>
      </c>
      <c r="T23" s="6" t="s">
        <v>158</v>
      </c>
      <c r="U23" s="7" t="s">
        <v>159</v>
      </c>
      <c r="V23" s="4"/>
    </row>
    <row r="24" spans="1:22" ht="34.5">
      <c r="A24" s="34" t="s">
        <v>160</v>
      </c>
      <c r="B24" s="35"/>
      <c r="C24" s="35"/>
      <c r="D24" s="35"/>
      <c r="E24" s="35"/>
      <c r="F24" s="35"/>
      <c r="G24" s="35"/>
      <c r="H24" s="35"/>
      <c r="I24" s="35"/>
      <c r="J24" s="36"/>
      <c r="K24" s="35"/>
      <c r="L24" s="35"/>
      <c r="M24" s="37" t="str">
        <f t="shared" si="0"/>
        <v/>
      </c>
      <c r="N24" s="35"/>
      <c r="O24" s="35"/>
      <c r="P24" s="35"/>
      <c r="Q24" s="38" t="s">
        <v>136</v>
      </c>
      <c r="R24" s="4"/>
      <c r="S24" s="16" t="s">
        <v>161</v>
      </c>
      <c r="T24" s="8" t="s">
        <v>162</v>
      </c>
      <c r="U24" s="9" t="s">
        <v>163</v>
      </c>
      <c r="V24" s="4"/>
    </row>
    <row r="25" spans="1:22" ht="23">
      <c r="A25" s="16" t="s">
        <v>164</v>
      </c>
      <c r="B25" s="35"/>
      <c r="C25" s="35"/>
      <c r="D25" s="35"/>
      <c r="E25" s="35"/>
      <c r="F25" s="35"/>
      <c r="G25" s="35"/>
      <c r="H25" s="35"/>
      <c r="I25" s="35"/>
      <c r="J25" s="36"/>
      <c r="K25" s="35"/>
      <c r="L25" s="35"/>
      <c r="M25" s="37" t="str">
        <f t="shared" si="0"/>
        <v/>
      </c>
      <c r="N25" s="35"/>
      <c r="O25" s="35"/>
      <c r="P25" s="35"/>
      <c r="Q25" s="38" t="s">
        <v>136</v>
      </c>
      <c r="R25" s="4"/>
      <c r="S25" s="16" t="s">
        <v>165</v>
      </c>
      <c r="T25" s="8" t="s">
        <v>166</v>
      </c>
      <c r="U25" s="9" t="s">
        <v>167</v>
      </c>
      <c r="V25" s="4"/>
    </row>
    <row r="26" spans="1:22" ht="23">
      <c r="A26" s="34" t="s">
        <v>168</v>
      </c>
      <c r="B26" s="35"/>
      <c r="C26" s="35"/>
      <c r="D26" s="35"/>
      <c r="E26" s="35"/>
      <c r="F26" s="35"/>
      <c r="G26" s="35"/>
      <c r="H26" s="35"/>
      <c r="I26" s="35"/>
      <c r="J26" s="36"/>
      <c r="K26" s="35"/>
      <c r="L26" s="35"/>
      <c r="M26" s="37" t="str">
        <f t="shared" si="0"/>
        <v/>
      </c>
      <c r="N26" s="35"/>
      <c r="O26" s="35"/>
      <c r="P26" s="35"/>
      <c r="Q26" s="38" t="s">
        <v>136</v>
      </c>
      <c r="R26" s="4"/>
      <c r="S26" s="16" t="s">
        <v>169</v>
      </c>
      <c r="T26" s="8" t="s">
        <v>170</v>
      </c>
      <c r="U26" s="9" t="s">
        <v>171</v>
      </c>
      <c r="V26" s="4"/>
    </row>
    <row r="27" spans="1:22" ht="23">
      <c r="A27" s="16" t="s">
        <v>172</v>
      </c>
      <c r="B27" s="35"/>
      <c r="C27" s="35"/>
      <c r="D27" s="35"/>
      <c r="E27" s="35"/>
      <c r="F27" s="35"/>
      <c r="G27" s="35"/>
      <c r="H27" s="35"/>
      <c r="I27" s="35"/>
      <c r="J27" s="36"/>
      <c r="K27" s="35"/>
      <c r="L27" s="35"/>
      <c r="M27" s="37" t="str">
        <f t="shared" si="0"/>
        <v/>
      </c>
      <c r="N27" s="35"/>
      <c r="O27" s="35"/>
      <c r="P27" s="35"/>
      <c r="Q27" s="38" t="s">
        <v>136</v>
      </c>
      <c r="R27" s="4"/>
      <c r="S27" s="16" t="s">
        <v>173</v>
      </c>
      <c r="T27" s="8" t="s">
        <v>174</v>
      </c>
      <c r="U27" s="9" t="s">
        <v>175</v>
      </c>
      <c r="V27" s="4"/>
    </row>
    <row r="28" spans="1:22" ht="23">
      <c r="A28" s="34" t="s">
        <v>176</v>
      </c>
      <c r="B28" s="35"/>
      <c r="C28" s="35"/>
      <c r="D28" s="35"/>
      <c r="E28" s="35"/>
      <c r="F28" s="35"/>
      <c r="G28" s="35"/>
      <c r="H28" s="35"/>
      <c r="I28" s="35"/>
      <c r="J28" s="36"/>
      <c r="K28" s="35"/>
      <c r="L28" s="35"/>
      <c r="M28" s="37" t="str">
        <f t="shared" si="0"/>
        <v/>
      </c>
      <c r="N28" s="35"/>
      <c r="O28" s="35"/>
      <c r="P28" s="35"/>
      <c r="Q28" s="38" t="s">
        <v>136</v>
      </c>
      <c r="R28" s="4"/>
      <c r="S28" s="24" t="s">
        <v>177</v>
      </c>
      <c r="T28" s="10" t="s">
        <v>178</v>
      </c>
      <c r="U28" s="11" t="s">
        <v>179</v>
      </c>
      <c r="V28" s="4"/>
    </row>
    <row r="29" spans="1:22">
      <c r="A29" s="16" t="s">
        <v>180</v>
      </c>
      <c r="B29" s="35"/>
      <c r="C29" s="35"/>
      <c r="D29" s="35"/>
      <c r="E29" s="35"/>
      <c r="F29" s="35"/>
      <c r="G29" s="35"/>
      <c r="H29" s="35"/>
      <c r="I29" s="35"/>
      <c r="J29" s="36"/>
      <c r="K29" s="35"/>
      <c r="L29" s="35"/>
      <c r="M29" s="37" t="str">
        <f t="shared" si="0"/>
        <v/>
      </c>
      <c r="N29" s="35"/>
      <c r="O29" s="35"/>
      <c r="P29" s="35"/>
      <c r="Q29" s="38" t="s">
        <v>136</v>
      </c>
      <c r="R29" s="4"/>
      <c r="S29" s="4"/>
      <c r="T29" s="4"/>
      <c r="U29" s="4"/>
      <c r="V29" s="4"/>
    </row>
    <row r="30" spans="1:22">
      <c r="A30" s="34" t="s">
        <v>181</v>
      </c>
      <c r="B30" s="35"/>
      <c r="C30" s="35"/>
      <c r="D30" s="35"/>
      <c r="E30" s="35"/>
      <c r="F30" s="35"/>
      <c r="G30" s="35"/>
      <c r="H30" s="35"/>
      <c r="I30" s="35"/>
      <c r="J30" s="36"/>
      <c r="K30" s="35"/>
      <c r="L30" s="35"/>
      <c r="M30" s="37" t="str">
        <f t="shared" si="0"/>
        <v/>
      </c>
      <c r="N30" s="35"/>
      <c r="O30" s="35"/>
      <c r="P30" s="35"/>
      <c r="Q30" s="38" t="s">
        <v>136</v>
      </c>
      <c r="R30" s="4"/>
      <c r="S30" s="4"/>
      <c r="T30" s="4"/>
      <c r="U30" s="4"/>
      <c r="V30" s="4"/>
    </row>
    <row r="31" spans="1:22" ht="16" customHeight="1">
      <c r="A31" s="16" t="s">
        <v>182</v>
      </c>
      <c r="B31" s="35"/>
      <c r="C31" s="35"/>
      <c r="D31" s="35"/>
      <c r="E31" s="35"/>
      <c r="F31" s="35"/>
      <c r="G31" s="35"/>
      <c r="H31" s="35"/>
      <c r="I31" s="35"/>
      <c r="J31" s="36"/>
      <c r="K31" s="35"/>
      <c r="L31" s="35"/>
      <c r="M31" s="37" t="str">
        <f t="shared" si="0"/>
        <v/>
      </c>
      <c r="N31" s="35"/>
      <c r="O31" s="35"/>
      <c r="P31" s="35"/>
      <c r="Q31" s="38" t="s">
        <v>136</v>
      </c>
      <c r="R31" s="4"/>
      <c r="S31" s="141" t="s">
        <v>183</v>
      </c>
      <c r="T31" s="141"/>
      <c r="U31" s="141"/>
      <c r="V31" s="4"/>
    </row>
    <row r="32" spans="1:22" ht="24" customHeight="1">
      <c r="A32" s="34" t="s">
        <v>184</v>
      </c>
      <c r="B32" s="35"/>
      <c r="C32" s="35"/>
      <c r="D32" s="35"/>
      <c r="E32" s="35"/>
      <c r="F32" s="35"/>
      <c r="G32" s="35"/>
      <c r="H32" s="35"/>
      <c r="I32" s="35"/>
      <c r="J32" s="36"/>
      <c r="K32" s="35"/>
      <c r="L32" s="35"/>
      <c r="M32" s="37" t="str">
        <f t="shared" si="0"/>
        <v/>
      </c>
      <c r="N32" s="35"/>
      <c r="O32" s="35"/>
      <c r="P32" s="35"/>
      <c r="Q32" s="38" t="s">
        <v>136</v>
      </c>
      <c r="R32" s="4"/>
      <c r="S32" s="1" t="s">
        <v>72</v>
      </c>
      <c r="T32" s="2" t="s">
        <v>185</v>
      </c>
      <c r="U32" s="3" t="s">
        <v>186</v>
      </c>
      <c r="V32" s="4"/>
    </row>
    <row r="33" spans="1:22" ht="34.5">
      <c r="A33" s="16" t="s">
        <v>187</v>
      </c>
      <c r="B33" s="35"/>
      <c r="C33" s="35"/>
      <c r="D33" s="35"/>
      <c r="E33" s="35"/>
      <c r="F33" s="35"/>
      <c r="G33" s="35"/>
      <c r="H33" s="35"/>
      <c r="I33" s="35"/>
      <c r="J33" s="36"/>
      <c r="K33" s="35"/>
      <c r="L33" s="35"/>
      <c r="M33" s="37" t="str">
        <f t="shared" si="0"/>
        <v/>
      </c>
      <c r="N33" s="35"/>
      <c r="O33" s="35"/>
      <c r="P33" s="35"/>
      <c r="Q33" s="38" t="s">
        <v>136</v>
      </c>
      <c r="R33" s="4"/>
      <c r="S33" s="12" t="s">
        <v>188</v>
      </c>
      <c r="T33" s="6" t="s">
        <v>189</v>
      </c>
      <c r="U33" s="7" t="s">
        <v>190</v>
      </c>
      <c r="V33" s="4"/>
    </row>
    <row r="34" spans="1:22" ht="34.5">
      <c r="A34" s="34" t="s">
        <v>191</v>
      </c>
      <c r="B34" s="35"/>
      <c r="C34" s="35"/>
      <c r="D34" s="35"/>
      <c r="E34" s="35"/>
      <c r="F34" s="35"/>
      <c r="G34" s="35"/>
      <c r="H34" s="35"/>
      <c r="I34" s="35"/>
      <c r="J34" s="36"/>
      <c r="K34" s="35"/>
      <c r="L34" s="35"/>
      <c r="M34" s="37" t="str">
        <f t="shared" si="0"/>
        <v/>
      </c>
      <c r="N34" s="35"/>
      <c r="O34" s="35"/>
      <c r="P34" s="35"/>
      <c r="Q34" s="38" t="s">
        <v>136</v>
      </c>
      <c r="R34" s="4"/>
      <c r="S34" s="16" t="s">
        <v>192</v>
      </c>
      <c r="T34" s="8" t="s">
        <v>193</v>
      </c>
      <c r="U34" s="9" t="s">
        <v>194</v>
      </c>
      <c r="V34" s="4"/>
    </row>
    <row r="35" spans="1:22" ht="34.5">
      <c r="A35" s="16" t="s">
        <v>195</v>
      </c>
      <c r="B35" s="35"/>
      <c r="C35" s="35"/>
      <c r="D35" s="35"/>
      <c r="E35" s="35"/>
      <c r="F35" s="35"/>
      <c r="G35" s="35"/>
      <c r="H35" s="35"/>
      <c r="I35" s="35"/>
      <c r="J35" s="36"/>
      <c r="K35" s="35"/>
      <c r="L35" s="35"/>
      <c r="M35" s="37" t="str">
        <f t="shared" si="0"/>
        <v/>
      </c>
      <c r="N35" s="35"/>
      <c r="O35" s="35"/>
      <c r="P35" s="35"/>
      <c r="Q35" s="38" t="s">
        <v>136</v>
      </c>
      <c r="R35" s="4"/>
      <c r="S35" s="24" t="s">
        <v>196</v>
      </c>
      <c r="T35" s="10" t="s">
        <v>197</v>
      </c>
      <c r="U35" s="11" t="s">
        <v>198</v>
      </c>
      <c r="V35" s="4"/>
    </row>
    <row r="36" spans="1:22">
      <c r="A36" s="34" t="s">
        <v>199</v>
      </c>
      <c r="B36" s="35"/>
      <c r="C36" s="35"/>
      <c r="D36" s="35"/>
      <c r="E36" s="35"/>
      <c r="F36" s="35"/>
      <c r="G36" s="35"/>
      <c r="H36" s="35"/>
      <c r="I36" s="35"/>
      <c r="J36" s="36"/>
      <c r="K36" s="35"/>
      <c r="L36" s="35"/>
      <c r="M36" s="37" t="str">
        <f t="shared" si="0"/>
        <v/>
      </c>
      <c r="N36" s="35"/>
      <c r="O36" s="35"/>
      <c r="P36" s="35"/>
      <c r="Q36" s="38" t="s">
        <v>136</v>
      </c>
      <c r="R36" s="4"/>
      <c r="S36" s="4"/>
      <c r="T36" s="4"/>
      <c r="U36" s="4"/>
      <c r="V36" s="4"/>
    </row>
    <row r="37" spans="1:22">
      <c r="A37" s="16" t="s">
        <v>200</v>
      </c>
      <c r="B37" s="35"/>
      <c r="C37" s="35"/>
      <c r="D37" s="35"/>
      <c r="E37" s="35"/>
      <c r="F37" s="35"/>
      <c r="G37" s="35"/>
      <c r="H37" s="35"/>
      <c r="I37" s="35"/>
      <c r="J37" s="36"/>
      <c r="K37" s="35"/>
      <c r="L37" s="35"/>
      <c r="M37" s="37" t="str">
        <f t="shared" si="0"/>
        <v/>
      </c>
      <c r="N37" s="35"/>
      <c r="O37" s="35"/>
      <c r="P37" s="35"/>
      <c r="Q37" s="38" t="s">
        <v>136</v>
      </c>
      <c r="R37" s="4"/>
      <c r="S37" s="4"/>
      <c r="T37" s="4"/>
      <c r="U37" s="4"/>
      <c r="V37" s="4"/>
    </row>
    <row r="38" spans="1:22">
      <c r="A38" s="34" t="s">
        <v>201</v>
      </c>
      <c r="B38" s="35"/>
      <c r="C38" s="35"/>
      <c r="D38" s="35"/>
      <c r="E38" s="35"/>
      <c r="F38" s="35"/>
      <c r="G38" s="35"/>
      <c r="H38" s="35"/>
      <c r="I38" s="35"/>
      <c r="J38" s="36"/>
      <c r="K38" s="35"/>
      <c r="L38" s="35"/>
      <c r="M38" s="37" t="str">
        <f t="shared" si="0"/>
        <v/>
      </c>
      <c r="N38" s="35"/>
      <c r="O38" s="35"/>
      <c r="P38" s="35"/>
      <c r="Q38" s="38" t="s">
        <v>136</v>
      </c>
      <c r="R38" s="4"/>
      <c r="S38" s="4"/>
      <c r="T38" s="4"/>
      <c r="U38" s="4"/>
      <c r="V38" s="4"/>
    </row>
    <row r="39" spans="1:22">
      <c r="A39" s="16" t="s">
        <v>202</v>
      </c>
      <c r="B39" s="35"/>
      <c r="C39" s="35"/>
      <c r="D39" s="35"/>
      <c r="E39" s="35"/>
      <c r="F39" s="35"/>
      <c r="G39" s="35"/>
      <c r="H39" s="35"/>
      <c r="I39" s="35"/>
      <c r="J39" s="36"/>
      <c r="K39" s="35"/>
      <c r="L39" s="35"/>
      <c r="M39" s="37" t="str">
        <f t="shared" si="0"/>
        <v/>
      </c>
      <c r="N39" s="35"/>
      <c r="O39" s="35"/>
      <c r="P39" s="35"/>
      <c r="Q39" s="38" t="s">
        <v>136</v>
      </c>
      <c r="R39" s="4"/>
      <c r="S39" s="4"/>
      <c r="T39" s="4"/>
      <c r="U39" s="4"/>
      <c r="V39" s="4"/>
    </row>
    <row r="40" spans="1:22">
      <c r="A40" s="34" t="s">
        <v>203</v>
      </c>
      <c r="B40" s="35"/>
      <c r="C40" s="35"/>
      <c r="D40" s="35"/>
      <c r="E40" s="35"/>
      <c r="F40" s="35"/>
      <c r="G40" s="35"/>
      <c r="H40" s="35"/>
      <c r="I40" s="35"/>
      <c r="J40" s="36"/>
      <c r="K40" s="35"/>
      <c r="L40" s="35"/>
      <c r="M40" s="37" t="str">
        <f t="shared" si="0"/>
        <v/>
      </c>
      <c r="N40" s="35"/>
      <c r="O40" s="35"/>
      <c r="P40" s="35"/>
      <c r="Q40" s="38" t="s">
        <v>136</v>
      </c>
      <c r="R40" s="4"/>
      <c r="S40" s="4"/>
      <c r="T40" s="4"/>
      <c r="U40" s="4"/>
      <c r="V40" s="4"/>
    </row>
    <row r="41" spans="1:22">
      <c r="A41" s="16" t="s">
        <v>204</v>
      </c>
      <c r="B41" s="35"/>
      <c r="C41" s="35"/>
      <c r="D41" s="35"/>
      <c r="E41" s="35"/>
      <c r="F41" s="35"/>
      <c r="G41" s="35"/>
      <c r="H41" s="35"/>
      <c r="I41" s="35"/>
      <c r="J41" s="36"/>
      <c r="K41" s="35"/>
      <c r="L41" s="35"/>
      <c r="M41" s="37" t="str">
        <f t="shared" si="0"/>
        <v/>
      </c>
      <c r="N41" s="35"/>
      <c r="O41" s="35"/>
      <c r="P41" s="35"/>
      <c r="Q41" s="38" t="s">
        <v>136</v>
      </c>
      <c r="R41" s="4"/>
      <c r="S41" s="4"/>
      <c r="T41" s="4"/>
      <c r="U41" s="4"/>
      <c r="V41" s="4"/>
    </row>
    <row r="42" spans="1:22">
      <c r="A42" s="34" t="s">
        <v>205</v>
      </c>
      <c r="B42" s="35"/>
      <c r="C42" s="35"/>
      <c r="D42" s="35"/>
      <c r="E42" s="35"/>
      <c r="F42" s="35"/>
      <c r="G42" s="35"/>
      <c r="H42" s="35"/>
      <c r="I42" s="35"/>
      <c r="J42" s="36"/>
      <c r="K42" s="35"/>
      <c r="L42" s="35"/>
      <c r="M42" s="37" t="str">
        <f t="shared" si="0"/>
        <v/>
      </c>
      <c r="N42" s="35"/>
      <c r="O42" s="35"/>
      <c r="P42" s="35"/>
      <c r="Q42" s="38" t="s">
        <v>136</v>
      </c>
      <c r="R42" s="4"/>
      <c r="S42" s="4"/>
      <c r="T42" s="4"/>
      <c r="U42" s="4"/>
      <c r="V42" s="4"/>
    </row>
    <row r="43" spans="1:22">
      <c r="A43" s="16" t="s">
        <v>206</v>
      </c>
      <c r="B43" s="35"/>
      <c r="C43" s="35"/>
      <c r="D43" s="35"/>
      <c r="E43" s="35"/>
      <c r="F43" s="35"/>
      <c r="G43" s="35"/>
      <c r="H43" s="35"/>
      <c r="I43" s="35"/>
      <c r="J43" s="36"/>
      <c r="K43" s="35"/>
      <c r="L43" s="35"/>
      <c r="M43" s="37" t="str">
        <f t="shared" si="0"/>
        <v/>
      </c>
      <c r="N43" s="35"/>
      <c r="O43" s="35"/>
      <c r="P43" s="35"/>
      <c r="Q43" s="38" t="s">
        <v>136</v>
      </c>
      <c r="R43" s="4"/>
      <c r="S43" s="4"/>
      <c r="T43" s="4"/>
      <c r="U43" s="4"/>
      <c r="V43" s="4"/>
    </row>
    <row r="44" spans="1:22">
      <c r="A44" s="34" t="s">
        <v>207</v>
      </c>
      <c r="B44" s="35"/>
      <c r="C44" s="35"/>
      <c r="D44" s="35"/>
      <c r="E44" s="35"/>
      <c r="F44" s="35"/>
      <c r="G44" s="35"/>
      <c r="H44" s="35"/>
      <c r="I44" s="35"/>
      <c r="J44" s="36"/>
      <c r="K44" s="35"/>
      <c r="L44" s="35"/>
      <c r="M44" s="37" t="str">
        <f t="shared" si="0"/>
        <v/>
      </c>
      <c r="N44" s="35"/>
      <c r="O44" s="35"/>
      <c r="P44" s="35"/>
      <c r="Q44" s="38" t="s">
        <v>136</v>
      </c>
      <c r="R44" s="4"/>
      <c r="S44" s="4"/>
      <c r="T44" s="4"/>
      <c r="U44" s="4"/>
      <c r="V44" s="4"/>
    </row>
    <row r="45" spans="1:22">
      <c r="A45" s="16" t="s">
        <v>208</v>
      </c>
      <c r="B45" s="35"/>
      <c r="C45" s="35"/>
      <c r="D45" s="35"/>
      <c r="E45" s="35"/>
      <c r="F45" s="35"/>
      <c r="G45" s="35"/>
      <c r="H45" s="35"/>
      <c r="I45" s="35"/>
      <c r="J45" s="36"/>
      <c r="K45" s="35"/>
      <c r="L45" s="35"/>
      <c r="M45" s="37" t="str">
        <f t="shared" si="0"/>
        <v/>
      </c>
      <c r="N45" s="35"/>
      <c r="O45" s="35"/>
      <c r="P45" s="35"/>
      <c r="Q45" s="38" t="s">
        <v>136</v>
      </c>
      <c r="R45" s="4"/>
      <c r="S45" s="4"/>
      <c r="T45" s="4"/>
      <c r="U45" s="4"/>
      <c r="V45" s="4"/>
    </row>
    <row r="46" spans="1:22">
      <c r="A46" s="34" t="s">
        <v>209</v>
      </c>
      <c r="B46" s="35"/>
      <c r="C46" s="35"/>
      <c r="D46" s="35"/>
      <c r="E46" s="35"/>
      <c r="F46" s="35"/>
      <c r="G46" s="35"/>
      <c r="H46" s="35"/>
      <c r="I46" s="35"/>
      <c r="J46" s="36"/>
      <c r="K46" s="35"/>
      <c r="L46" s="35"/>
      <c r="M46" s="37" t="str">
        <f t="shared" si="0"/>
        <v/>
      </c>
      <c r="N46" s="35"/>
      <c r="O46" s="35"/>
      <c r="P46" s="35"/>
      <c r="Q46" s="38" t="s">
        <v>136</v>
      </c>
      <c r="R46" s="4"/>
      <c r="S46" s="4"/>
      <c r="T46" s="4"/>
      <c r="U46" s="4"/>
      <c r="V46" s="4"/>
    </row>
    <row r="47" spans="1:22">
      <c r="A47" s="16" t="s">
        <v>210</v>
      </c>
      <c r="B47" s="35"/>
      <c r="C47" s="35"/>
      <c r="D47" s="35"/>
      <c r="E47" s="35"/>
      <c r="F47" s="35"/>
      <c r="G47" s="35"/>
      <c r="H47" s="35"/>
      <c r="I47" s="35"/>
      <c r="J47" s="36"/>
      <c r="K47" s="35"/>
      <c r="L47" s="35"/>
      <c r="M47" s="37" t="str">
        <f t="shared" si="0"/>
        <v/>
      </c>
      <c r="N47" s="35"/>
      <c r="O47" s="35"/>
      <c r="P47" s="35"/>
      <c r="Q47" s="38" t="s">
        <v>136</v>
      </c>
      <c r="R47" s="4"/>
      <c r="S47" s="4"/>
      <c r="T47" s="4"/>
      <c r="U47" s="4"/>
      <c r="V47" s="4"/>
    </row>
    <row r="48" spans="1:22">
      <c r="A48" s="41" t="s">
        <v>211</v>
      </c>
      <c r="B48" s="42"/>
      <c r="C48" s="42"/>
      <c r="D48" s="42"/>
      <c r="E48" s="42"/>
      <c r="F48" s="42"/>
      <c r="G48" s="42"/>
      <c r="H48" s="42"/>
      <c r="I48" s="42"/>
      <c r="J48" s="43"/>
      <c r="K48" s="42"/>
      <c r="L48" s="42"/>
      <c r="M48" s="44" t="str">
        <f t="shared" si="0"/>
        <v/>
      </c>
      <c r="N48" s="42"/>
      <c r="O48" s="42"/>
      <c r="P48" s="42"/>
      <c r="Q48" s="45" t="s">
        <v>136</v>
      </c>
      <c r="R48" s="4"/>
      <c r="S48" s="4"/>
      <c r="T48" s="4"/>
      <c r="U48" s="4"/>
      <c r="V48" s="4"/>
    </row>
    <row r="49" spans="1:22">
      <c r="A49" s="4"/>
      <c r="B49" s="4"/>
      <c r="C49" s="4"/>
      <c r="D49" s="4"/>
      <c r="E49" s="4"/>
      <c r="F49" s="4"/>
      <c r="G49" s="4"/>
      <c r="H49" s="4"/>
      <c r="I49" s="4"/>
      <c r="J49" s="4"/>
      <c r="K49" s="4"/>
      <c r="L49" s="4"/>
      <c r="M49" s="4"/>
      <c r="N49" s="4"/>
      <c r="O49" s="4"/>
      <c r="P49" s="4"/>
      <c r="Q49" s="4"/>
      <c r="R49" s="4"/>
      <c r="S49" s="4"/>
      <c r="T49" s="4"/>
      <c r="U49" s="4"/>
      <c r="V49" s="4"/>
    </row>
    <row r="50" spans="1:22" ht="13.4" customHeight="1">
      <c r="A50" s="176" t="s">
        <v>212</v>
      </c>
      <c r="B50" s="176"/>
      <c r="C50" s="176"/>
      <c r="D50" s="176"/>
      <c r="E50" s="176"/>
      <c r="F50" s="176"/>
      <c r="G50" s="176"/>
      <c r="H50" s="176"/>
      <c r="I50" s="176"/>
      <c r="J50" s="176"/>
      <c r="K50" s="176"/>
      <c r="L50" s="176"/>
      <c r="M50" s="176"/>
      <c r="N50" s="176"/>
      <c r="O50" s="176"/>
      <c r="P50" s="176"/>
      <c r="Q50" s="176"/>
      <c r="R50" s="176"/>
      <c r="S50" s="176"/>
      <c r="T50" s="176"/>
      <c r="U50" s="176"/>
      <c r="V50" s="4"/>
    </row>
    <row r="51" spans="1:22">
      <c r="A51" s="4"/>
      <c r="B51" s="4"/>
      <c r="C51" s="4"/>
      <c r="D51" s="4"/>
      <c r="E51" s="4"/>
      <c r="F51" s="4"/>
      <c r="G51" s="4"/>
      <c r="H51" s="4"/>
      <c r="I51" s="4"/>
      <c r="J51" s="4"/>
      <c r="K51" s="4"/>
      <c r="L51" s="4"/>
      <c r="M51" s="4"/>
      <c r="N51" s="4"/>
      <c r="O51" s="4"/>
      <c r="P51" s="4"/>
      <c r="Q51" s="4"/>
      <c r="R51" s="4"/>
      <c r="S51" s="4"/>
      <c r="T51" s="4"/>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c r="A53" s="4"/>
      <c r="B53" s="4"/>
      <c r="C53" s="4"/>
      <c r="D53" s="4"/>
      <c r="E53" s="4"/>
      <c r="F53" s="4"/>
      <c r="G53" s="4"/>
      <c r="H53" s="4"/>
      <c r="I53" s="4"/>
      <c r="J53" s="4"/>
      <c r="K53" s="4"/>
      <c r="L53" s="4"/>
      <c r="M53" s="4"/>
      <c r="N53" s="4"/>
      <c r="O53" s="4"/>
      <c r="P53" s="4"/>
      <c r="Q53" s="4"/>
      <c r="R53" s="4"/>
      <c r="S53" s="4"/>
      <c r="T53" s="4"/>
      <c r="U53" s="4"/>
      <c r="V53" s="4"/>
    </row>
    <row r="54" spans="1:22">
      <c r="A54" s="4"/>
      <c r="B54" s="4"/>
      <c r="C54" s="4"/>
      <c r="D54" s="4"/>
      <c r="E54" s="4"/>
      <c r="F54" s="4"/>
      <c r="G54" s="4"/>
      <c r="H54" s="4"/>
      <c r="I54" s="4"/>
      <c r="J54" s="4"/>
      <c r="K54" s="4"/>
      <c r="L54" s="4"/>
      <c r="M54" s="4"/>
      <c r="N54" s="4"/>
      <c r="O54" s="4"/>
      <c r="P54" s="4"/>
      <c r="Q54" s="4"/>
      <c r="R54" s="4"/>
      <c r="S54" s="4"/>
      <c r="T54" s="4"/>
      <c r="U54" s="4"/>
      <c r="V54" s="4"/>
    </row>
    <row r="55" spans="1:22">
      <c r="A55" s="4"/>
      <c r="B55" s="4"/>
      <c r="C55" s="4"/>
      <c r="D55" s="4"/>
      <c r="E55" s="4"/>
      <c r="F55" s="4"/>
      <c r="G55" s="4"/>
      <c r="H55" s="4"/>
      <c r="I55" s="4"/>
      <c r="J55" s="4"/>
      <c r="K55" s="4"/>
      <c r="L55" s="4"/>
      <c r="M55" s="4"/>
      <c r="N55" s="4"/>
      <c r="O55" s="4"/>
      <c r="P55" s="4"/>
      <c r="Q55" s="4"/>
      <c r="R55" s="4"/>
      <c r="S55" s="4"/>
      <c r="T55" s="4"/>
      <c r="U55" s="4"/>
      <c r="V55" s="4"/>
    </row>
    <row r="56" spans="1:22">
      <c r="A56" s="4"/>
      <c r="B56" s="4"/>
      <c r="C56" s="4"/>
      <c r="D56" s="4"/>
      <c r="E56" s="4"/>
      <c r="F56" s="4"/>
      <c r="G56" s="4"/>
      <c r="H56" s="4"/>
      <c r="I56" s="4"/>
      <c r="J56" s="4"/>
      <c r="K56" s="4"/>
      <c r="L56" s="4"/>
      <c r="M56" s="4"/>
      <c r="N56" s="4"/>
      <c r="O56" s="4"/>
      <c r="P56" s="4"/>
      <c r="Q56" s="4"/>
      <c r="R56" s="4"/>
      <c r="S56" s="4"/>
      <c r="T56" s="4"/>
      <c r="U56" s="4"/>
      <c r="V56" s="4"/>
    </row>
    <row r="57" spans="1:22">
      <c r="A57" s="4"/>
      <c r="B57" s="4"/>
      <c r="C57" s="4"/>
      <c r="D57" s="4"/>
      <c r="E57" s="4"/>
      <c r="F57" s="4"/>
      <c r="G57" s="4"/>
      <c r="H57" s="4"/>
      <c r="I57" s="4"/>
      <c r="J57" s="4"/>
      <c r="K57" s="4"/>
      <c r="L57" s="4"/>
      <c r="M57" s="4"/>
      <c r="N57" s="4"/>
      <c r="O57" s="4"/>
      <c r="P57" s="4"/>
      <c r="Q57" s="4"/>
      <c r="R57" s="4"/>
      <c r="S57" s="4"/>
      <c r="T57" s="4"/>
      <c r="U57" s="4"/>
      <c r="V57" s="4"/>
    </row>
    <row r="58" spans="1:22">
      <c r="A58" s="4"/>
      <c r="B58" s="4"/>
      <c r="C58" s="4"/>
      <c r="D58" s="4"/>
      <c r="E58" s="4"/>
      <c r="F58" s="4"/>
      <c r="G58" s="4"/>
      <c r="H58" s="4"/>
      <c r="I58" s="4"/>
      <c r="J58" s="4"/>
      <c r="K58" s="4"/>
      <c r="L58" s="4"/>
      <c r="M58" s="4"/>
      <c r="N58" s="4"/>
      <c r="O58" s="4"/>
      <c r="P58" s="4"/>
      <c r="Q58" s="4"/>
      <c r="R58" s="4"/>
      <c r="S58" s="4"/>
      <c r="T58" s="4"/>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c r="A60" s="4"/>
      <c r="B60" s="4"/>
      <c r="C60" s="4"/>
      <c r="D60" s="4"/>
      <c r="E60" s="4"/>
      <c r="F60" s="4"/>
      <c r="G60" s="4"/>
      <c r="H60" s="4"/>
      <c r="I60" s="4"/>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10">
    <mergeCell ref="A10:Q10"/>
    <mergeCell ref="S10:U10"/>
    <mergeCell ref="S21:U21"/>
    <mergeCell ref="S31:U31"/>
    <mergeCell ref="A50:U50"/>
    <mergeCell ref="A1:G1"/>
    <mergeCell ref="H1:U1"/>
    <mergeCell ref="A2:U2"/>
    <mergeCell ref="A3:U3"/>
    <mergeCell ref="A6:U8"/>
  </mergeCells>
  <conditionalFormatting sqref="M13:M48">
    <cfRule type="dataBar" priority="1">
      <dataBar>
        <cfvo type="min"/>
        <cfvo type="max"/>
        <color rgb="FFE67E45"/>
      </dataBar>
    </cfRule>
  </conditionalFormatting>
  <conditionalFormatting sqref="E13:E48">
    <cfRule type="expression" dxfId="8" priority="2">
      <formula>E13="Opportunity"</formula>
    </cfRule>
    <cfRule type="expression" dxfId="7" priority="3">
      <formula>E13="Threat"</formula>
    </cfRule>
    <cfRule type="expression" dxfId="6" priority="4">
      <formula>E13="Mixed"</formula>
    </cfRule>
  </conditionalFormatting>
  <conditionalFormatting sqref="T13:T18">
    <cfRule type="colorScale" priority="5">
      <colorScale>
        <cfvo type="min"/>
        <cfvo type="percentile" val="50"/>
        <cfvo type="max"/>
        <color rgb="FFE1F0E8"/>
        <color rgb="FFF7EDCF"/>
        <color rgb="FFF5DEDD"/>
      </colorScale>
    </cfRule>
  </conditionalFormatting>
  <conditionalFormatting sqref="M13:M48">
    <cfRule type="dataBar" priority="6">
      <dataBar>
        <cfvo type="min"/>
        <cfvo type="max"/>
        <color rgb="FFE67E45"/>
      </dataBar>
      <extLst>
        <ext xmlns:x14="http://schemas.microsoft.com/office/spreadsheetml/2009/9/main" uri="{B025F937-C7B1-47D3-B67F-A62EFF666E3E}">
          <x14:id>{4CC4918E-6438-D69A-95B6-628DDDE0A1D3}</x14:id>
        </ext>
      </extLst>
    </cfRule>
  </conditionalFormatting>
  <dataValidations count="6">
    <dataValidation type="list" sqref="B13:B48">
      <formula1>"Political,Economic,Social,Technological,Environmental,Legal"</formula1>
    </dataValidation>
    <dataValidation type="list" sqref="E13:E48">
      <formula1>"Opportunity,Threat,Mixed"</formula1>
    </dataValidation>
    <dataValidation type="list" sqref="F13:I48">
      <formula1>"1,2,3,4,5"</formula1>
    </dataValidation>
    <dataValidation type="list" sqref="K13:K48">
      <formula1>"1,2,3,4,5"</formula1>
    </dataValidation>
    <dataValidation type="list" sqref="L13:L48">
      <formula1>"0–12 months,1–3 years,3–5 years,5+ years"</formula1>
    </dataValidation>
    <dataValidation type="list" sqref="Q13:Q48">
      <formula1>"Draft,Validated,Monitored,Retired"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4CC4918E-6438-D69A-95B6-628DDDE0A1D3}">
            <x14:dataBar>
              <x14:cfvo type="min"/>
              <x14:cfvo type="max"/>
              <x14:negativeFillColor auto="1"/>
              <x14:axisColor auto="1"/>
            </x14:dataBar>
          </x14:cfRule>
          <xm:sqref>M13:M48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workbookViewId="0">
      <selection sqref="A1:G1"/>
    </sheetView>
  </sheetViews>
  <sheetFormatPr defaultRowHeight="14"/>
  <cols>
    <col min="1" max="1" width="23" customWidth="1"/>
    <col min="2" max="2" width="17" customWidth="1"/>
    <col min="3" max="4" width="20" customWidth="1"/>
    <col min="5" max="8" width="13" customWidth="1"/>
    <col min="9" max="9" width="32" customWidth="1"/>
    <col min="10" max="10" width="14" customWidth="1"/>
    <col min="11" max="11" width="3" customWidth="1"/>
    <col min="12" max="12" width="12" customWidth="1"/>
    <col min="13" max="15" width="18" customWidth="1"/>
    <col min="16" max="20" width="14" customWidth="1"/>
  </cols>
  <sheetData>
    <row r="1" spans="1:22" ht="14.65" customHeight="1">
      <c r="A1" s="82" t="s">
        <v>0</v>
      </c>
      <c r="B1" s="82"/>
      <c r="C1" s="82"/>
      <c r="D1" s="82"/>
      <c r="E1" s="82"/>
      <c r="F1" s="82"/>
      <c r="G1" s="82"/>
      <c r="H1" s="83" t="s">
        <v>1</v>
      </c>
      <c r="I1" s="83"/>
      <c r="J1" s="83"/>
      <c r="K1" s="83"/>
      <c r="L1" s="83"/>
      <c r="M1" s="83"/>
      <c r="N1" s="83"/>
      <c r="O1" s="83"/>
      <c r="P1" s="83"/>
      <c r="Q1" s="83"/>
      <c r="R1" s="83"/>
      <c r="S1" s="83"/>
      <c r="T1" s="83"/>
      <c r="U1" s="4"/>
      <c r="V1" s="4"/>
    </row>
    <row r="2" spans="1:22" ht="25.4" customHeight="1">
      <c r="A2" s="84" t="s">
        <v>213</v>
      </c>
      <c r="B2" s="84"/>
      <c r="C2" s="84"/>
      <c r="D2" s="84"/>
      <c r="E2" s="84"/>
      <c r="F2" s="84"/>
      <c r="G2" s="84"/>
      <c r="H2" s="84"/>
      <c r="I2" s="84"/>
      <c r="J2" s="84"/>
      <c r="K2" s="84"/>
      <c r="L2" s="84"/>
      <c r="M2" s="84"/>
      <c r="N2" s="84"/>
      <c r="O2" s="84"/>
      <c r="P2" s="84"/>
      <c r="Q2" s="84"/>
      <c r="R2" s="84"/>
      <c r="S2" s="84"/>
      <c r="T2" s="84"/>
      <c r="U2" s="4"/>
      <c r="V2" s="4"/>
    </row>
    <row r="3" spans="1:22" ht="14.65" customHeight="1">
      <c r="A3" s="85" t="s">
        <v>214</v>
      </c>
      <c r="B3" s="85"/>
      <c r="C3" s="85"/>
      <c r="D3" s="85"/>
      <c r="E3" s="85"/>
      <c r="F3" s="85"/>
      <c r="G3" s="85"/>
      <c r="H3" s="85"/>
      <c r="I3" s="85"/>
      <c r="J3" s="85"/>
      <c r="K3" s="85"/>
      <c r="L3" s="85"/>
      <c r="M3" s="85"/>
      <c r="N3" s="85"/>
      <c r="O3" s="85"/>
      <c r="P3" s="85"/>
      <c r="Q3" s="85"/>
      <c r="R3" s="85"/>
      <c r="S3" s="85"/>
      <c r="T3" s="85"/>
      <c r="U3" s="4"/>
      <c r="V3" s="4"/>
    </row>
    <row r="4" spans="1:22" ht="3.4" customHeight="1">
      <c r="A4" s="5"/>
      <c r="B4" s="5"/>
      <c r="C4" s="5"/>
      <c r="D4" s="5"/>
      <c r="E4" s="5"/>
      <c r="F4" s="5"/>
      <c r="G4" s="5"/>
      <c r="H4" s="5"/>
      <c r="I4" s="5"/>
      <c r="J4" s="5"/>
      <c r="K4" s="5"/>
      <c r="L4" s="5"/>
      <c r="M4" s="5"/>
      <c r="N4" s="5"/>
      <c r="O4" s="5"/>
      <c r="P4" s="5"/>
      <c r="Q4" s="5"/>
      <c r="R4" s="5"/>
      <c r="S4" s="5"/>
      <c r="T4" s="5"/>
      <c r="U4" s="4"/>
      <c r="V4" s="4"/>
    </row>
    <row r="5" spans="1:22">
      <c r="A5" s="4"/>
      <c r="B5" s="4"/>
      <c r="C5" s="4"/>
      <c r="D5" s="4"/>
      <c r="E5" s="4"/>
      <c r="F5" s="4"/>
      <c r="G5" s="4"/>
      <c r="H5" s="4"/>
      <c r="I5" s="4"/>
      <c r="J5" s="4"/>
      <c r="K5" s="4"/>
      <c r="L5" s="4"/>
      <c r="M5" s="4"/>
      <c r="N5" s="4"/>
      <c r="O5" s="4"/>
      <c r="P5" s="4"/>
      <c r="Q5" s="4"/>
      <c r="R5" s="4"/>
      <c r="S5" s="4"/>
      <c r="T5" s="4"/>
      <c r="U5" s="4"/>
      <c r="V5" s="4"/>
    </row>
    <row r="6" spans="1:22">
      <c r="A6" s="225" t="s">
        <v>215</v>
      </c>
      <c r="B6" s="226"/>
      <c r="C6" s="226"/>
      <c r="D6" s="226"/>
      <c r="E6" s="226"/>
      <c r="F6" s="226"/>
      <c r="G6" s="226"/>
      <c r="H6" s="226"/>
      <c r="I6" s="226"/>
      <c r="J6" s="226"/>
      <c r="K6" s="226"/>
      <c r="L6" s="226"/>
      <c r="M6" s="226"/>
      <c r="N6" s="226"/>
      <c r="O6" s="226"/>
      <c r="P6" s="226"/>
      <c r="Q6" s="226"/>
      <c r="R6" s="226"/>
      <c r="S6" s="226"/>
      <c r="T6" s="227"/>
      <c r="U6" s="4"/>
      <c r="V6" s="4"/>
    </row>
    <row r="7" spans="1:22">
      <c r="A7" s="228"/>
      <c r="B7" s="229"/>
      <c r="C7" s="229"/>
      <c r="D7" s="229"/>
      <c r="E7" s="229"/>
      <c r="F7" s="229"/>
      <c r="G7" s="229"/>
      <c r="H7" s="229"/>
      <c r="I7" s="229"/>
      <c r="J7" s="229"/>
      <c r="K7" s="229"/>
      <c r="L7" s="229"/>
      <c r="M7" s="229"/>
      <c r="N7" s="229"/>
      <c r="O7" s="229"/>
      <c r="P7" s="229"/>
      <c r="Q7" s="229"/>
      <c r="R7" s="229"/>
      <c r="S7" s="229"/>
      <c r="T7" s="230"/>
      <c r="U7" s="4"/>
      <c r="V7" s="4"/>
    </row>
    <row r="8" spans="1:22">
      <c r="A8" s="231"/>
      <c r="B8" s="232"/>
      <c r="C8" s="232"/>
      <c r="D8" s="232"/>
      <c r="E8" s="232"/>
      <c r="F8" s="232"/>
      <c r="G8" s="232"/>
      <c r="H8" s="232"/>
      <c r="I8" s="232"/>
      <c r="J8" s="232"/>
      <c r="K8" s="232"/>
      <c r="L8" s="232"/>
      <c r="M8" s="232"/>
      <c r="N8" s="232"/>
      <c r="O8" s="232"/>
      <c r="P8" s="232"/>
      <c r="Q8" s="232"/>
      <c r="R8" s="232"/>
      <c r="S8" s="232"/>
      <c r="T8" s="233"/>
      <c r="U8" s="4"/>
      <c r="V8" s="4"/>
    </row>
    <row r="9" spans="1:22">
      <c r="A9" s="4"/>
      <c r="B9" s="4"/>
      <c r="C9" s="4"/>
      <c r="D9" s="4"/>
      <c r="E9" s="4"/>
      <c r="F9" s="4"/>
      <c r="G9" s="4"/>
      <c r="H9" s="4"/>
      <c r="I9" s="4"/>
      <c r="J9" s="4"/>
      <c r="K9" s="4"/>
      <c r="L9" s="4"/>
      <c r="M9" s="4"/>
      <c r="N9" s="4"/>
      <c r="O9" s="4"/>
      <c r="P9" s="4"/>
      <c r="Q9" s="4"/>
      <c r="R9" s="4"/>
      <c r="S9" s="4"/>
      <c r="T9" s="4"/>
      <c r="U9" s="4"/>
      <c r="V9" s="4"/>
    </row>
    <row r="10" spans="1:22" ht="16" customHeight="1">
      <c r="A10" s="234" t="s">
        <v>216</v>
      </c>
      <c r="B10" s="234"/>
      <c r="C10" s="234"/>
      <c r="D10" s="234"/>
      <c r="E10" s="234"/>
      <c r="F10" s="234"/>
      <c r="G10" s="234"/>
      <c r="H10" s="234"/>
      <c r="I10" s="234"/>
      <c r="J10" s="234"/>
      <c r="K10" s="4"/>
      <c r="L10" s="141" t="s">
        <v>217</v>
      </c>
      <c r="M10" s="141"/>
      <c r="N10" s="141"/>
      <c r="O10" s="141"/>
      <c r="P10" s="141"/>
      <c r="Q10" s="141"/>
      <c r="R10" s="141"/>
      <c r="S10" s="141"/>
      <c r="T10" s="141"/>
      <c r="U10" s="4"/>
      <c r="V10" s="4"/>
    </row>
    <row r="11" spans="1:22" ht="24" customHeight="1">
      <c r="A11" s="46" t="s">
        <v>218</v>
      </c>
      <c r="B11" s="47" t="s">
        <v>118</v>
      </c>
      <c r="C11" s="47" t="s">
        <v>219</v>
      </c>
      <c r="D11" s="47" t="s">
        <v>220</v>
      </c>
      <c r="E11" s="47" t="s">
        <v>123</v>
      </c>
      <c r="F11" s="47" t="s">
        <v>125</v>
      </c>
      <c r="G11" s="47" t="s">
        <v>221</v>
      </c>
      <c r="H11" s="47" t="s">
        <v>222</v>
      </c>
      <c r="I11" s="47" t="s">
        <v>223</v>
      </c>
      <c r="J11" s="48" t="s">
        <v>224</v>
      </c>
      <c r="K11" s="4"/>
      <c r="L11" s="1" t="s">
        <v>225</v>
      </c>
      <c r="M11" s="2" t="s">
        <v>169</v>
      </c>
      <c r="N11" s="2" t="s">
        <v>219</v>
      </c>
      <c r="O11" s="2" t="s">
        <v>220</v>
      </c>
      <c r="P11" s="143" t="s">
        <v>226</v>
      </c>
      <c r="Q11" s="143"/>
      <c r="R11" s="143"/>
      <c r="S11" s="143"/>
      <c r="T11" s="144"/>
      <c r="U11" s="4"/>
      <c r="V11" s="4"/>
    </row>
    <row r="12" spans="1:22">
      <c r="A12" s="49"/>
      <c r="B12" s="29"/>
      <c r="C12" s="29"/>
      <c r="D12" s="29"/>
      <c r="E12" s="29"/>
      <c r="F12" s="29"/>
      <c r="G12" s="29"/>
      <c r="H12" s="31" t="str">
        <f t="shared" ref="H12:H23" si="0">IF(COUNT(E12:G12)&lt;3,"",E12/5*F12/5*G12/5*100)</f>
        <v/>
      </c>
      <c r="I12" s="29"/>
      <c r="J12" s="32" t="s">
        <v>227</v>
      </c>
      <c r="K12" s="4"/>
      <c r="L12" s="12" t="s">
        <v>228</v>
      </c>
      <c r="M12" s="29"/>
      <c r="N12" s="29"/>
      <c r="O12" s="29"/>
      <c r="P12" s="235"/>
      <c r="Q12" s="235"/>
      <c r="R12" s="235"/>
      <c r="S12" s="235"/>
      <c r="T12" s="236"/>
      <c r="U12" s="4"/>
      <c r="V12" s="4"/>
    </row>
    <row r="13" spans="1:22">
      <c r="A13" s="50"/>
      <c r="B13" s="35"/>
      <c r="C13" s="35"/>
      <c r="D13" s="35"/>
      <c r="E13" s="35"/>
      <c r="F13" s="35"/>
      <c r="G13" s="35"/>
      <c r="H13" s="37" t="str">
        <f t="shared" si="0"/>
        <v/>
      </c>
      <c r="I13" s="35"/>
      <c r="J13" s="38" t="s">
        <v>227</v>
      </c>
      <c r="K13" s="4"/>
      <c r="L13" s="16" t="s">
        <v>229</v>
      </c>
      <c r="M13" s="35"/>
      <c r="N13" s="35"/>
      <c r="O13" s="35"/>
      <c r="P13" s="237"/>
      <c r="Q13" s="237"/>
      <c r="R13" s="237"/>
      <c r="S13" s="237"/>
      <c r="T13" s="238"/>
      <c r="U13" s="4"/>
      <c r="V13" s="4"/>
    </row>
    <row r="14" spans="1:22">
      <c r="A14" s="50"/>
      <c r="B14" s="35"/>
      <c r="C14" s="35"/>
      <c r="D14" s="35"/>
      <c r="E14" s="35"/>
      <c r="F14" s="35"/>
      <c r="G14" s="35"/>
      <c r="H14" s="37" t="str">
        <f t="shared" si="0"/>
        <v/>
      </c>
      <c r="I14" s="35"/>
      <c r="J14" s="38" t="s">
        <v>227</v>
      </c>
      <c r="K14" s="4"/>
      <c r="L14" s="16" t="s">
        <v>128</v>
      </c>
      <c r="M14" s="35"/>
      <c r="N14" s="35"/>
      <c r="O14" s="35"/>
      <c r="P14" s="237"/>
      <c r="Q14" s="237"/>
      <c r="R14" s="237"/>
      <c r="S14" s="237"/>
      <c r="T14" s="238"/>
      <c r="U14" s="4"/>
      <c r="V14" s="4"/>
    </row>
    <row r="15" spans="1:22">
      <c r="A15" s="50"/>
      <c r="B15" s="35"/>
      <c r="C15" s="35"/>
      <c r="D15" s="35"/>
      <c r="E15" s="35"/>
      <c r="F15" s="35"/>
      <c r="G15" s="35"/>
      <c r="H15" s="37" t="str">
        <f t="shared" si="0"/>
        <v/>
      </c>
      <c r="I15" s="35"/>
      <c r="J15" s="38" t="s">
        <v>227</v>
      </c>
      <c r="K15" s="4"/>
      <c r="L15" s="16" t="s">
        <v>230</v>
      </c>
      <c r="M15" s="35"/>
      <c r="N15" s="35"/>
      <c r="O15" s="35"/>
      <c r="P15" s="237"/>
      <c r="Q15" s="237"/>
      <c r="R15" s="237"/>
      <c r="S15" s="237"/>
      <c r="T15" s="238"/>
      <c r="U15" s="4"/>
      <c r="V15" s="4"/>
    </row>
    <row r="16" spans="1:22">
      <c r="A16" s="50"/>
      <c r="B16" s="35"/>
      <c r="C16" s="35"/>
      <c r="D16" s="35"/>
      <c r="E16" s="35"/>
      <c r="F16" s="35"/>
      <c r="G16" s="35"/>
      <c r="H16" s="37" t="str">
        <f t="shared" si="0"/>
        <v/>
      </c>
      <c r="I16" s="35"/>
      <c r="J16" s="38" t="s">
        <v>227</v>
      </c>
      <c r="K16" s="4"/>
      <c r="L16" s="24" t="s">
        <v>231</v>
      </c>
      <c r="M16" s="42"/>
      <c r="N16" s="42"/>
      <c r="O16" s="42"/>
      <c r="P16" s="239"/>
      <c r="Q16" s="239"/>
      <c r="R16" s="239"/>
      <c r="S16" s="239"/>
      <c r="T16" s="240"/>
      <c r="U16" s="4"/>
      <c r="V16" s="4"/>
    </row>
    <row r="17" spans="1:22">
      <c r="A17" s="50"/>
      <c r="B17" s="35"/>
      <c r="C17" s="35"/>
      <c r="D17" s="35"/>
      <c r="E17" s="35"/>
      <c r="F17" s="35"/>
      <c r="G17" s="35"/>
      <c r="H17" s="37" t="str">
        <f t="shared" si="0"/>
        <v/>
      </c>
      <c r="I17" s="35"/>
      <c r="J17" s="38" t="s">
        <v>227</v>
      </c>
      <c r="K17" s="4"/>
      <c r="L17" s="4"/>
      <c r="M17" s="4"/>
      <c r="N17" s="4"/>
      <c r="O17" s="4"/>
      <c r="P17" s="4"/>
      <c r="Q17" s="4"/>
      <c r="R17" s="4"/>
      <c r="S17" s="4"/>
      <c r="T17" s="4"/>
      <c r="U17" s="4"/>
      <c r="V17" s="4"/>
    </row>
    <row r="18" spans="1:22">
      <c r="A18" s="50"/>
      <c r="B18" s="35"/>
      <c r="C18" s="35"/>
      <c r="D18" s="35"/>
      <c r="E18" s="35"/>
      <c r="F18" s="35"/>
      <c r="G18" s="35"/>
      <c r="H18" s="37" t="str">
        <f t="shared" si="0"/>
        <v/>
      </c>
      <c r="I18" s="35"/>
      <c r="J18" s="38" t="s">
        <v>227</v>
      </c>
      <c r="K18" s="4"/>
      <c r="L18" s="4"/>
      <c r="M18" s="4"/>
      <c r="N18" s="4"/>
      <c r="O18" s="4"/>
      <c r="P18" s="4"/>
      <c r="Q18" s="4"/>
      <c r="R18" s="4"/>
      <c r="S18" s="4"/>
      <c r="T18" s="4"/>
      <c r="U18" s="4"/>
      <c r="V18" s="4"/>
    </row>
    <row r="19" spans="1:22">
      <c r="A19" s="50"/>
      <c r="B19" s="35"/>
      <c r="C19" s="35"/>
      <c r="D19" s="35"/>
      <c r="E19" s="35"/>
      <c r="F19" s="35"/>
      <c r="G19" s="35"/>
      <c r="H19" s="37" t="str">
        <f t="shared" si="0"/>
        <v/>
      </c>
      <c r="I19" s="35"/>
      <c r="J19" s="38" t="s">
        <v>227</v>
      </c>
      <c r="K19" s="4"/>
      <c r="L19" s="4"/>
      <c r="M19" s="4"/>
      <c r="N19" s="4"/>
      <c r="O19" s="4"/>
      <c r="P19" s="4"/>
      <c r="Q19" s="4"/>
      <c r="R19" s="4"/>
      <c r="S19" s="4"/>
      <c r="T19" s="4"/>
      <c r="U19" s="4"/>
      <c r="V19" s="4"/>
    </row>
    <row r="20" spans="1:22">
      <c r="A20" s="50"/>
      <c r="B20" s="35"/>
      <c r="C20" s="35"/>
      <c r="D20" s="35"/>
      <c r="E20" s="35"/>
      <c r="F20" s="35"/>
      <c r="G20" s="35"/>
      <c r="H20" s="37" t="str">
        <f t="shared" si="0"/>
        <v/>
      </c>
      <c r="I20" s="35"/>
      <c r="J20" s="38" t="s">
        <v>227</v>
      </c>
      <c r="K20" s="4"/>
      <c r="L20" s="4"/>
      <c r="M20" s="4"/>
      <c r="N20" s="4"/>
      <c r="O20" s="4"/>
      <c r="P20" s="4"/>
      <c r="Q20" s="4"/>
      <c r="R20" s="4"/>
      <c r="S20" s="4"/>
      <c r="T20" s="4"/>
      <c r="U20" s="4"/>
      <c r="V20" s="4"/>
    </row>
    <row r="21" spans="1:22">
      <c r="A21" s="50"/>
      <c r="B21" s="35"/>
      <c r="C21" s="35"/>
      <c r="D21" s="35"/>
      <c r="E21" s="35"/>
      <c r="F21" s="35"/>
      <c r="G21" s="35"/>
      <c r="H21" s="37" t="str">
        <f t="shared" si="0"/>
        <v/>
      </c>
      <c r="I21" s="35"/>
      <c r="J21" s="38" t="s">
        <v>227</v>
      </c>
      <c r="K21" s="4"/>
      <c r="L21" s="4"/>
      <c r="M21" s="4"/>
      <c r="N21" s="4"/>
      <c r="O21" s="4"/>
      <c r="P21" s="4"/>
      <c r="Q21" s="4"/>
      <c r="R21" s="4"/>
      <c r="S21" s="4"/>
      <c r="T21" s="4"/>
      <c r="U21" s="4"/>
      <c r="V21" s="4"/>
    </row>
    <row r="22" spans="1:22">
      <c r="A22" s="50"/>
      <c r="B22" s="35"/>
      <c r="C22" s="35"/>
      <c r="D22" s="35"/>
      <c r="E22" s="35"/>
      <c r="F22" s="35"/>
      <c r="G22" s="35"/>
      <c r="H22" s="37" t="str">
        <f t="shared" si="0"/>
        <v/>
      </c>
      <c r="I22" s="35"/>
      <c r="J22" s="38" t="s">
        <v>227</v>
      </c>
      <c r="K22" s="4"/>
      <c r="L22" s="4"/>
      <c r="M22" s="4"/>
      <c r="N22" s="4"/>
      <c r="O22" s="4"/>
      <c r="P22" s="4"/>
      <c r="Q22" s="4"/>
      <c r="R22" s="4"/>
      <c r="S22" s="4"/>
      <c r="T22" s="4"/>
      <c r="U22" s="4"/>
      <c r="V22" s="4"/>
    </row>
    <row r="23" spans="1:22">
      <c r="A23" s="51"/>
      <c r="B23" s="42"/>
      <c r="C23" s="42"/>
      <c r="D23" s="42"/>
      <c r="E23" s="42"/>
      <c r="F23" s="42"/>
      <c r="G23" s="42"/>
      <c r="H23" s="44" t="str">
        <f t="shared" si="0"/>
        <v/>
      </c>
      <c r="I23" s="42"/>
      <c r="J23" s="45" t="s">
        <v>227</v>
      </c>
      <c r="K23" s="4"/>
      <c r="L23" s="4"/>
      <c r="M23" s="4"/>
      <c r="N23" s="4"/>
      <c r="O23" s="4"/>
      <c r="P23" s="4"/>
      <c r="Q23" s="4"/>
      <c r="R23" s="4"/>
      <c r="S23" s="4"/>
      <c r="T23" s="4"/>
      <c r="U23" s="4"/>
      <c r="V23" s="4"/>
    </row>
    <row r="24" spans="1:22">
      <c r="A24" s="4"/>
      <c r="B24" s="4"/>
      <c r="C24" s="4"/>
      <c r="D24" s="4"/>
      <c r="E24" s="4"/>
      <c r="F24" s="4"/>
      <c r="G24" s="4"/>
      <c r="H24" s="4"/>
      <c r="I24" s="4"/>
      <c r="J24" s="4"/>
      <c r="K24" s="4"/>
      <c r="L24" s="4"/>
      <c r="M24" s="4"/>
      <c r="N24" s="4"/>
      <c r="O24" s="4"/>
      <c r="P24" s="4"/>
      <c r="Q24" s="4"/>
      <c r="R24" s="4"/>
      <c r="S24" s="4"/>
      <c r="T24" s="4"/>
      <c r="U24" s="4"/>
      <c r="V24" s="4"/>
    </row>
    <row r="25" spans="1:22">
      <c r="A25" s="4"/>
      <c r="B25" s="4"/>
      <c r="C25" s="4"/>
      <c r="D25" s="4"/>
      <c r="E25" s="4"/>
      <c r="F25" s="4"/>
      <c r="G25" s="4"/>
      <c r="H25" s="4"/>
      <c r="I25" s="4"/>
      <c r="J25" s="4"/>
      <c r="K25" s="4"/>
      <c r="L25" s="4"/>
      <c r="M25" s="4"/>
      <c r="N25" s="4"/>
      <c r="O25" s="4"/>
      <c r="P25" s="4"/>
      <c r="Q25" s="4"/>
      <c r="R25" s="4"/>
      <c r="S25" s="4"/>
      <c r="T25" s="4"/>
      <c r="U25" s="4"/>
      <c r="V25" s="4"/>
    </row>
    <row r="26" spans="1:22" ht="16" customHeight="1">
      <c r="A26" s="104" t="s">
        <v>232</v>
      </c>
      <c r="B26" s="104"/>
      <c r="C26" s="104"/>
      <c r="D26" s="104"/>
      <c r="E26" s="104"/>
      <c r="F26" s="104"/>
      <c r="G26" s="104"/>
      <c r="H26" s="104"/>
      <c r="I26" s="104"/>
      <c r="J26" s="104"/>
      <c r="K26" s="104"/>
      <c r="L26" s="104"/>
      <c r="M26" s="104"/>
      <c r="N26" s="104"/>
      <c r="O26" s="104"/>
      <c r="P26" s="104"/>
      <c r="Q26" s="104"/>
      <c r="R26" s="104"/>
      <c r="S26" s="104"/>
      <c r="T26" s="104"/>
      <c r="U26" s="4"/>
      <c r="V26" s="4"/>
    </row>
    <row r="27" spans="1:22">
      <c r="A27" s="4"/>
      <c r="B27" s="4"/>
      <c r="C27" s="4"/>
      <c r="D27" s="4"/>
      <c r="E27" s="4"/>
      <c r="F27" s="4"/>
      <c r="G27" s="4"/>
      <c r="H27" s="4"/>
      <c r="I27" s="4"/>
      <c r="J27" s="4"/>
      <c r="K27" s="4"/>
      <c r="L27" s="4"/>
      <c r="M27" s="4"/>
      <c r="N27" s="4"/>
      <c r="O27" s="4"/>
      <c r="P27" s="4"/>
      <c r="Q27" s="4"/>
      <c r="R27" s="4"/>
      <c r="S27" s="4"/>
      <c r="T27" s="4"/>
      <c r="U27" s="4"/>
      <c r="V27" s="4"/>
    </row>
    <row r="28" spans="1:22">
      <c r="A28" s="241" t="s">
        <v>233</v>
      </c>
      <c r="B28" s="241"/>
      <c r="C28" s="241"/>
      <c r="D28" s="241"/>
      <c r="E28" s="241"/>
      <c r="F28" s="241"/>
      <c r="G28" s="241"/>
      <c r="H28" s="241"/>
      <c r="I28" s="241"/>
      <c r="J28" s="241"/>
      <c r="K28" s="241"/>
      <c r="L28" s="241"/>
      <c r="M28" s="241"/>
      <c r="N28" s="241"/>
      <c r="O28" s="241"/>
      <c r="P28" s="241"/>
      <c r="Q28" s="241"/>
      <c r="R28" s="241"/>
      <c r="S28" s="241"/>
      <c r="T28" s="241"/>
      <c r="U28" s="4"/>
      <c r="V28" s="4"/>
    </row>
    <row r="29" spans="1:22">
      <c r="A29" s="241"/>
      <c r="B29" s="241"/>
      <c r="C29" s="241"/>
      <c r="D29" s="241"/>
      <c r="E29" s="241"/>
      <c r="F29" s="241"/>
      <c r="G29" s="241"/>
      <c r="H29" s="241"/>
      <c r="I29" s="241"/>
      <c r="J29" s="241"/>
      <c r="K29" s="241"/>
      <c r="L29" s="241"/>
      <c r="M29" s="241"/>
      <c r="N29" s="241"/>
      <c r="O29" s="241"/>
      <c r="P29" s="241"/>
      <c r="Q29" s="241"/>
      <c r="R29" s="241"/>
      <c r="S29" s="241"/>
      <c r="T29" s="241"/>
      <c r="U29" s="4"/>
      <c r="V29" s="4"/>
    </row>
    <row r="30" spans="1:22">
      <c r="A30" s="242" t="s">
        <v>234</v>
      </c>
      <c r="B30" s="243"/>
      <c r="C30" s="243"/>
      <c r="D30" s="243"/>
      <c r="E30" s="243"/>
      <c r="F30" s="243"/>
      <c r="G30" s="243"/>
      <c r="H30" s="243"/>
      <c r="I30" s="243"/>
      <c r="J30" s="244"/>
      <c r="K30" s="251" t="s">
        <v>235</v>
      </c>
      <c r="L30" s="252"/>
      <c r="M30" s="252"/>
      <c r="N30" s="252"/>
      <c r="O30" s="252"/>
      <c r="P30" s="252"/>
      <c r="Q30" s="252"/>
      <c r="R30" s="252"/>
      <c r="S30" s="252"/>
      <c r="T30" s="253"/>
      <c r="U30" s="4"/>
      <c r="V30" s="4"/>
    </row>
    <row r="31" spans="1:22">
      <c r="A31" s="245"/>
      <c r="B31" s="246"/>
      <c r="C31" s="246"/>
      <c r="D31" s="246"/>
      <c r="E31" s="246"/>
      <c r="F31" s="246"/>
      <c r="G31" s="246"/>
      <c r="H31" s="246"/>
      <c r="I31" s="246"/>
      <c r="J31" s="247"/>
      <c r="K31" s="254"/>
      <c r="L31" s="255"/>
      <c r="M31" s="255"/>
      <c r="N31" s="255"/>
      <c r="O31" s="255"/>
      <c r="P31" s="255"/>
      <c r="Q31" s="255"/>
      <c r="R31" s="255"/>
      <c r="S31" s="255"/>
      <c r="T31" s="256"/>
      <c r="U31" s="4"/>
      <c r="V31" s="4"/>
    </row>
    <row r="32" spans="1:22">
      <c r="A32" s="245"/>
      <c r="B32" s="246"/>
      <c r="C32" s="246"/>
      <c r="D32" s="246"/>
      <c r="E32" s="246"/>
      <c r="F32" s="246"/>
      <c r="G32" s="246"/>
      <c r="H32" s="246"/>
      <c r="I32" s="246"/>
      <c r="J32" s="247"/>
      <c r="K32" s="254"/>
      <c r="L32" s="255"/>
      <c r="M32" s="255"/>
      <c r="N32" s="255"/>
      <c r="O32" s="255"/>
      <c r="P32" s="255"/>
      <c r="Q32" s="255"/>
      <c r="R32" s="255"/>
      <c r="S32" s="255"/>
      <c r="T32" s="256"/>
      <c r="U32" s="4"/>
      <c r="V32" s="4"/>
    </row>
    <row r="33" spans="1:22">
      <c r="A33" s="245"/>
      <c r="B33" s="246"/>
      <c r="C33" s="246"/>
      <c r="D33" s="246"/>
      <c r="E33" s="246"/>
      <c r="F33" s="246"/>
      <c r="G33" s="246"/>
      <c r="H33" s="246"/>
      <c r="I33" s="246"/>
      <c r="J33" s="247"/>
      <c r="K33" s="254"/>
      <c r="L33" s="255"/>
      <c r="M33" s="255"/>
      <c r="N33" s="255"/>
      <c r="O33" s="255"/>
      <c r="P33" s="255"/>
      <c r="Q33" s="255"/>
      <c r="R33" s="255"/>
      <c r="S33" s="255"/>
      <c r="T33" s="256"/>
      <c r="U33" s="4"/>
      <c r="V33" s="4"/>
    </row>
    <row r="34" spans="1:22">
      <c r="A34" s="245"/>
      <c r="B34" s="246"/>
      <c r="C34" s="246"/>
      <c r="D34" s="246"/>
      <c r="E34" s="246"/>
      <c r="F34" s="246"/>
      <c r="G34" s="246"/>
      <c r="H34" s="246"/>
      <c r="I34" s="246"/>
      <c r="J34" s="247"/>
      <c r="K34" s="254"/>
      <c r="L34" s="255"/>
      <c r="M34" s="255"/>
      <c r="N34" s="255"/>
      <c r="O34" s="255"/>
      <c r="P34" s="255"/>
      <c r="Q34" s="255"/>
      <c r="R34" s="255"/>
      <c r="S34" s="255"/>
      <c r="T34" s="256"/>
      <c r="U34" s="4"/>
      <c r="V34" s="4"/>
    </row>
    <row r="35" spans="1:22">
      <c r="A35" s="245"/>
      <c r="B35" s="246"/>
      <c r="C35" s="246"/>
      <c r="D35" s="246"/>
      <c r="E35" s="246"/>
      <c r="F35" s="246"/>
      <c r="G35" s="246"/>
      <c r="H35" s="246"/>
      <c r="I35" s="246"/>
      <c r="J35" s="247"/>
      <c r="K35" s="254"/>
      <c r="L35" s="255"/>
      <c r="M35" s="255"/>
      <c r="N35" s="255"/>
      <c r="O35" s="255"/>
      <c r="P35" s="255"/>
      <c r="Q35" s="255"/>
      <c r="R35" s="255"/>
      <c r="S35" s="255"/>
      <c r="T35" s="256"/>
      <c r="U35" s="4"/>
      <c r="V35" s="4"/>
    </row>
    <row r="36" spans="1:22">
      <c r="A36" s="245"/>
      <c r="B36" s="246"/>
      <c r="C36" s="246"/>
      <c r="D36" s="246"/>
      <c r="E36" s="246"/>
      <c r="F36" s="246"/>
      <c r="G36" s="246"/>
      <c r="H36" s="246"/>
      <c r="I36" s="246"/>
      <c r="J36" s="247"/>
      <c r="K36" s="254"/>
      <c r="L36" s="255"/>
      <c r="M36" s="255"/>
      <c r="N36" s="255"/>
      <c r="O36" s="255"/>
      <c r="P36" s="255"/>
      <c r="Q36" s="255"/>
      <c r="R36" s="255"/>
      <c r="S36" s="255"/>
      <c r="T36" s="256"/>
      <c r="U36" s="4"/>
      <c r="V36" s="4"/>
    </row>
    <row r="37" spans="1:22">
      <c r="A37" s="245"/>
      <c r="B37" s="246"/>
      <c r="C37" s="246"/>
      <c r="D37" s="246"/>
      <c r="E37" s="246"/>
      <c r="F37" s="246"/>
      <c r="G37" s="246"/>
      <c r="H37" s="246"/>
      <c r="I37" s="246"/>
      <c r="J37" s="247"/>
      <c r="K37" s="254"/>
      <c r="L37" s="255"/>
      <c r="M37" s="255"/>
      <c r="N37" s="255"/>
      <c r="O37" s="255"/>
      <c r="P37" s="255"/>
      <c r="Q37" s="255"/>
      <c r="R37" s="255"/>
      <c r="S37" s="255"/>
      <c r="T37" s="256"/>
      <c r="U37" s="4"/>
      <c r="V37" s="4"/>
    </row>
    <row r="38" spans="1:22">
      <c r="A38" s="248"/>
      <c r="B38" s="249"/>
      <c r="C38" s="249"/>
      <c r="D38" s="249"/>
      <c r="E38" s="249"/>
      <c r="F38" s="249"/>
      <c r="G38" s="249"/>
      <c r="H38" s="249"/>
      <c r="I38" s="249"/>
      <c r="J38" s="250"/>
      <c r="K38" s="257"/>
      <c r="L38" s="258"/>
      <c r="M38" s="258"/>
      <c r="N38" s="258"/>
      <c r="O38" s="258"/>
      <c r="P38" s="258"/>
      <c r="Q38" s="258"/>
      <c r="R38" s="258"/>
      <c r="S38" s="258"/>
      <c r="T38" s="259"/>
      <c r="U38" s="4"/>
      <c r="V38" s="4"/>
    </row>
    <row r="39" spans="1:22">
      <c r="A39" s="260" t="s">
        <v>236</v>
      </c>
      <c r="B39" s="261"/>
      <c r="C39" s="261"/>
      <c r="D39" s="261"/>
      <c r="E39" s="261"/>
      <c r="F39" s="261"/>
      <c r="G39" s="261"/>
      <c r="H39" s="261"/>
      <c r="I39" s="261"/>
      <c r="J39" s="262"/>
      <c r="K39" s="269" t="s">
        <v>237</v>
      </c>
      <c r="L39" s="270"/>
      <c r="M39" s="270"/>
      <c r="N39" s="270"/>
      <c r="O39" s="270"/>
      <c r="P39" s="270"/>
      <c r="Q39" s="270"/>
      <c r="R39" s="270"/>
      <c r="S39" s="270"/>
      <c r="T39" s="271"/>
      <c r="U39" s="4"/>
      <c r="V39" s="4"/>
    </row>
    <row r="40" spans="1:22">
      <c r="A40" s="263"/>
      <c r="B40" s="264"/>
      <c r="C40" s="264"/>
      <c r="D40" s="264"/>
      <c r="E40" s="264"/>
      <c r="F40" s="264"/>
      <c r="G40" s="264"/>
      <c r="H40" s="264"/>
      <c r="I40" s="264"/>
      <c r="J40" s="265"/>
      <c r="K40" s="272"/>
      <c r="L40" s="273"/>
      <c r="M40" s="273"/>
      <c r="N40" s="273"/>
      <c r="O40" s="273"/>
      <c r="P40" s="273"/>
      <c r="Q40" s="273"/>
      <c r="R40" s="273"/>
      <c r="S40" s="273"/>
      <c r="T40" s="274"/>
      <c r="U40" s="4"/>
      <c r="V40" s="4"/>
    </row>
    <row r="41" spans="1:22">
      <c r="A41" s="263"/>
      <c r="B41" s="264"/>
      <c r="C41" s="264"/>
      <c r="D41" s="264"/>
      <c r="E41" s="264"/>
      <c r="F41" s="264"/>
      <c r="G41" s="264"/>
      <c r="H41" s="264"/>
      <c r="I41" s="264"/>
      <c r="J41" s="265"/>
      <c r="K41" s="272"/>
      <c r="L41" s="273"/>
      <c r="M41" s="273"/>
      <c r="N41" s="273"/>
      <c r="O41" s="273"/>
      <c r="P41" s="273"/>
      <c r="Q41" s="273"/>
      <c r="R41" s="273"/>
      <c r="S41" s="273"/>
      <c r="T41" s="274"/>
      <c r="U41" s="4"/>
      <c r="V41" s="4"/>
    </row>
    <row r="42" spans="1:22">
      <c r="A42" s="263"/>
      <c r="B42" s="264"/>
      <c r="C42" s="264"/>
      <c r="D42" s="264"/>
      <c r="E42" s="264"/>
      <c r="F42" s="264"/>
      <c r="G42" s="264"/>
      <c r="H42" s="264"/>
      <c r="I42" s="264"/>
      <c r="J42" s="265"/>
      <c r="K42" s="272"/>
      <c r="L42" s="273"/>
      <c r="M42" s="273"/>
      <c r="N42" s="273"/>
      <c r="O42" s="273"/>
      <c r="P42" s="273"/>
      <c r="Q42" s="273"/>
      <c r="R42" s="273"/>
      <c r="S42" s="273"/>
      <c r="T42" s="274"/>
      <c r="U42" s="4"/>
      <c r="V42" s="4"/>
    </row>
    <row r="43" spans="1:22">
      <c r="A43" s="263"/>
      <c r="B43" s="264"/>
      <c r="C43" s="264"/>
      <c r="D43" s="264"/>
      <c r="E43" s="264"/>
      <c r="F43" s="264"/>
      <c r="G43" s="264"/>
      <c r="H43" s="264"/>
      <c r="I43" s="264"/>
      <c r="J43" s="265"/>
      <c r="K43" s="272"/>
      <c r="L43" s="273"/>
      <c r="M43" s="273"/>
      <c r="N43" s="273"/>
      <c r="O43" s="273"/>
      <c r="P43" s="273"/>
      <c r="Q43" s="273"/>
      <c r="R43" s="273"/>
      <c r="S43" s="273"/>
      <c r="T43" s="274"/>
      <c r="U43" s="4"/>
      <c r="V43" s="4"/>
    </row>
    <row r="44" spans="1:22">
      <c r="A44" s="263"/>
      <c r="B44" s="264"/>
      <c r="C44" s="264"/>
      <c r="D44" s="264"/>
      <c r="E44" s="264"/>
      <c r="F44" s="264"/>
      <c r="G44" s="264"/>
      <c r="H44" s="264"/>
      <c r="I44" s="264"/>
      <c r="J44" s="265"/>
      <c r="K44" s="272"/>
      <c r="L44" s="273"/>
      <c r="M44" s="273"/>
      <c r="N44" s="273"/>
      <c r="O44" s="273"/>
      <c r="P44" s="273"/>
      <c r="Q44" s="273"/>
      <c r="R44" s="273"/>
      <c r="S44" s="273"/>
      <c r="T44" s="274"/>
      <c r="U44" s="4"/>
      <c r="V44" s="4"/>
    </row>
    <row r="45" spans="1:22">
      <c r="A45" s="263"/>
      <c r="B45" s="264"/>
      <c r="C45" s="264"/>
      <c r="D45" s="264"/>
      <c r="E45" s="264"/>
      <c r="F45" s="264"/>
      <c r="G45" s="264"/>
      <c r="H45" s="264"/>
      <c r="I45" s="264"/>
      <c r="J45" s="265"/>
      <c r="K45" s="272"/>
      <c r="L45" s="273"/>
      <c r="M45" s="273"/>
      <c r="N45" s="273"/>
      <c r="O45" s="273"/>
      <c r="P45" s="273"/>
      <c r="Q45" s="273"/>
      <c r="R45" s="273"/>
      <c r="S45" s="273"/>
      <c r="T45" s="274"/>
      <c r="U45" s="4"/>
      <c r="V45" s="4"/>
    </row>
    <row r="46" spans="1:22">
      <c r="A46" s="263"/>
      <c r="B46" s="264"/>
      <c r="C46" s="264"/>
      <c r="D46" s="264"/>
      <c r="E46" s="264"/>
      <c r="F46" s="264"/>
      <c r="G46" s="264"/>
      <c r="H46" s="264"/>
      <c r="I46" s="264"/>
      <c r="J46" s="265"/>
      <c r="K46" s="272"/>
      <c r="L46" s="273"/>
      <c r="M46" s="273"/>
      <c r="N46" s="273"/>
      <c r="O46" s="273"/>
      <c r="P46" s="273"/>
      <c r="Q46" s="273"/>
      <c r="R46" s="273"/>
      <c r="S46" s="273"/>
      <c r="T46" s="274"/>
      <c r="U46" s="4"/>
      <c r="V46" s="4"/>
    </row>
    <row r="47" spans="1:22">
      <c r="A47" s="266"/>
      <c r="B47" s="267"/>
      <c r="C47" s="267"/>
      <c r="D47" s="267"/>
      <c r="E47" s="267"/>
      <c r="F47" s="267"/>
      <c r="G47" s="267"/>
      <c r="H47" s="267"/>
      <c r="I47" s="267"/>
      <c r="J47" s="268"/>
      <c r="K47" s="275"/>
      <c r="L47" s="276"/>
      <c r="M47" s="276"/>
      <c r="N47" s="276"/>
      <c r="O47" s="276"/>
      <c r="P47" s="276"/>
      <c r="Q47" s="276"/>
      <c r="R47" s="276"/>
      <c r="S47" s="276"/>
      <c r="T47" s="277"/>
      <c r="U47" s="4"/>
      <c r="V47" s="4"/>
    </row>
    <row r="48" spans="1:22">
      <c r="A48" s="241" t="s">
        <v>238</v>
      </c>
      <c r="B48" s="241"/>
      <c r="C48" s="241"/>
      <c r="D48" s="241"/>
      <c r="E48" s="241"/>
      <c r="F48" s="241"/>
      <c r="G48" s="241"/>
      <c r="H48" s="241"/>
      <c r="I48" s="241"/>
      <c r="J48" s="241"/>
      <c r="K48" s="241"/>
      <c r="L48" s="241"/>
      <c r="M48" s="241"/>
      <c r="N48" s="241"/>
      <c r="O48" s="241"/>
      <c r="P48" s="241"/>
      <c r="Q48" s="241"/>
      <c r="R48" s="241"/>
      <c r="S48" s="241"/>
      <c r="T48" s="241"/>
      <c r="U48" s="4"/>
      <c r="V48" s="4"/>
    </row>
    <row r="49" spans="1:22">
      <c r="A49" s="241"/>
      <c r="B49" s="241"/>
      <c r="C49" s="241"/>
      <c r="D49" s="241"/>
      <c r="E49" s="241"/>
      <c r="F49" s="241"/>
      <c r="G49" s="241"/>
      <c r="H49" s="241"/>
      <c r="I49" s="241"/>
      <c r="J49" s="241"/>
      <c r="K49" s="241"/>
      <c r="L49" s="241"/>
      <c r="M49" s="241"/>
      <c r="N49" s="241"/>
      <c r="O49" s="241"/>
      <c r="P49" s="241"/>
      <c r="Q49" s="241"/>
      <c r="R49" s="241"/>
      <c r="S49" s="241"/>
      <c r="T49" s="241"/>
      <c r="U49" s="4"/>
      <c r="V49" s="4"/>
    </row>
    <row r="50" spans="1:22">
      <c r="A50" s="278" t="s">
        <v>239</v>
      </c>
      <c r="B50" s="278"/>
      <c r="C50" s="278"/>
      <c r="D50" s="278"/>
      <c r="E50" s="278"/>
      <c r="F50" s="278"/>
      <c r="G50" s="278"/>
      <c r="H50" s="278"/>
      <c r="I50" s="278"/>
      <c r="J50" s="278"/>
      <c r="K50" s="278" t="s">
        <v>240</v>
      </c>
      <c r="L50" s="278"/>
      <c r="M50" s="278"/>
      <c r="N50" s="278"/>
      <c r="O50" s="278"/>
      <c r="P50" s="278"/>
      <c r="Q50" s="278"/>
      <c r="R50" s="278"/>
      <c r="S50" s="278"/>
      <c r="T50" s="278"/>
      <c r="U50" s="4"/>
      <c r="V50" s="4"/>
    </row>
    <row r="51" spans="1:22">
      <c r="A51" s="278"/>
      <c r="B51" s="278"/>
      <c r="C51" s="278"/>
      <c r="D51" s="278"/>
      <c r="E51" s="278"/>
      <c r="F51" s="278"/>
      <c r="G51" s="278"/>
      <c r="H51" s="278"/>
      <c r="I51" s="278"/>
      <c r="J51" s="278"/>
      <c r="K51" s="278"/>
      <c r="L51" s="278"/>
      <c r="M51" s="278"/>
      <c r="N51" s="278"/>
      <c r="O51" s="278"/>
      <c r="P51" s="278"/>
      <c r="Q51" s="278"/>
      <c r="R51" s="278"/>
      <c r="S51" s="278"/>
      <c r="T51" s="278"/>
      <c r="U51" s="4"/>
      <c r="V51" s="4"/>
    </row>
    <row r="52" spans="1:22">
      <c r="A52" s="4"/>
      <c r="B52" s="4"/>
      <c r="C52" s="4"/>
      <c r="D52" s="4"/>
      <c r="E52" s="4"/>
      <c r="F52" s="4"/>
      <c r="G52" s="4"/>
      <c r="H52" s="4"/>
      <c r="I52" s="4"/>
      <c r="J52" s="4"/>
      <c r="K52" s="4"/>
      <c r="L52" s="4"/>
      <c r="M52" s="4"/>
      <c r="N52" s="4"/>
      <c r="O52" s="4"/>
      <c r="P52" s="4"/>
      <c r="Q52" s="4"/>
      <c r="R52" s="4"/>
      <c r="S52" s="4"/>
      <c r="T52" s="4"/>
      <c r="U52" s="4"/>
      <c r="V52" s="4"/>
    </row>
    <row r="53" spans="1:22" ht="16" customHeight="1">
      <c r="A53" s="157" t="s">
        <v>241</v>
      </c>
      <c r="B53" s="157"/>
      <c r="C53" s="157"/>
      <c r="D53" s="157"/>
      <c r="E53" s="157"/>
      <c r="F53" s="157"/>
      <c r="G53" s="157"/>
      <c r="H53" s="157"/>
      <c r="I53" s="157"/>
      <c r="J53" s="157"/>
      <c r="K53" s="157"/>
      <c r="L53" s="157"/>
      <c r="M53" s="157"/>
      <c r="N53" s="157"/>
      <c r="O53" s="157"/>
      <c r="P53" s="157"/>
      <c r="Q53" s="157"/>
      <c r="R53" s="157"/>
      <c r="S53" s="157"/>
      <c r="T53" s="157"/>
      <c r="U53" s="4"/>
      <c r="V53" s="4"/>
    </row>
    <row r="54" spans="1:22" ht="24" customHeight="1">
      <c r="A54" s="26" t="s">
        <v>242</v>
      </c>
      <c r="B54" s="27" t="s">
        <v>243</v>
      </c>
      <c r="C54" s="27" t="s">
        <v>244</v>
      </c>
      <c r="D54" s="27" t="s">
        <v>245</v>
      </c>
      <c r="E54" s="27" t="s">
        <v>246</v>
      </c>
      <c r="F54" s="27" t="s">
        <v>247</v>
      </c>
      <c r="G54" s="27" t="s">
        <v>248</v>
      </c>
      <c r="H54" s="27" t="s">
        <v>249</v>
      </c>
      <c r="I54" s="27" t="s">
        <v>250</v>
      </c>
      <c r="J54" s="27" t="s">
        <v>251</v>
      </c>
      <c r="K54" s="27" t="s">
        <v>252</v>
      </c>
      <c r="L54" s="27" t="s">
        <v>253</v>
      </c>
      <c r="M54" s="27" t="s">
        <v>254</v>
      </c>
      <c r="N54" s="27" t="s">
        <v>255</v>
      </c>
      <c r="O54" s="27" t="s">
        <v>256</v>
      </c>
      <c r="P54" s="27" t="s">
        <v>257</v>
      </c>
      <c r="Q54" s="279" t="s">
        <v>258</v>
      </c>
      <c r="R54" s="279"/>
      <c r="S54" s="279"/>
      <c r="T54" s="280"/>
      <c r="U54" s="4"/>
      <c r="V54" s="4"/>
    </row>
    <row r="55" spans="1:22">
      <c r="A55" s="49" t="s">
        <v>259</v>
      </c>
      <c r="B55" s="29"/>
      <c r="C55" s="29"/>
      <c r="D55" s="29"/>
      <c r="E55" s="29"/>
      <c r="F55" s="29"/>
      <c r="G55" s="29"/>
      <c r="H55" s="29"/>
      <c r="I55" s="29"/>
      <c r="J55" s="29"/>
      <c r="K55" s="29"/>
      <c r="L55" s="29"/>
      <c r="M55" s="29"/>
      <c r="N55" s="29"/>
      <c r="O55" s="29"/>
      <c r="P55" s="29" t="s">
        <v>260</v>
      </c>
      <c r="Q55" s="235"/>
      <c r="R55" s="235"/>
      <c r="S55" s="235"/>
      <c r="T55" s="236"/>
      <c r="U55" s="4"/>
      <c r="V55" s="4"/>
    </row>
    <row r="56" spans="1:22">
      <c r="A56" s="50" t="s">
        <v>261</v>
      </c>
      <c r="B56" s="35"/>
      <c r="C56" s="35"/>
      <c r="D56" s="35"/>
      <c r="E56" s="35"/>
      <c r="F56" s="35"/>
      <c r="G56" s="35"/>
      <c r="H56" s="35"/>
      <c r="I56" s="35"/>
      <c r="J56" s="35"/>
      <c r="K56" s="35"/>
      <c r="L56" s="35"/>
      <c r="M56" s="35"/>
      <c r="N56" s="35"/>
      <c r="O56" s="35"/>
      <c r="P56" s="35" t="s">
        <v>260</v>
      </c>
      <c r="Q56" s="237"/>
      <c r="R56" s="237"/>
      <c r="S56" s="237"/>
      <c r="T56" s="238"/>
      <c r="U56" s="4"/>
      <c r="V56" s="4"/>
    </row>
    <row r="57" spans="1:22">
      <c r="A57" s="50" t="s">
        <v>262</v>
      </c>
      <c r="B57" s="35"/>
      <c r="C57" s="35"/>
      <c r="D57" s="35"/>
      <c r="E57" s="35"/>
      <c r="F57" s="35"/>
      <c r="G57" s="35"/>
      <c r="H57" s="35"/>
      <c r="I57" s="35"/>
      <c r="J57" s="35"/>
      <c r="K57" s="35"/>
      <c r="L57" s="35"/>
      <c r="M57" s="35"/>
      <c r="N57" s="35"/>
      <c r="O57" s="35"/>
      <c r="P57" s="35" t="s">
        <v>260</v>
      </c>
      <c r="Q57" s="237"/>
      <c r="R57" s="237"/>
      <c r="S57" s="237"/>
      <c r="T57" s="238"/>
      <c r="U57" s="4"/>
      <c r="V57" s="4"/>
    </row>
    <row r="58" spans="1:22">
      <c r="A58" s="51" t="s">
        <v>263</v>
      </c>
      <c r="B58" s="42"/>
      <c r="C58" s="42"/>
      <c r="D58" s="42"/>
      <c r="E58" s="42"/>
      <c r="F58" s="42"/>
      <c r="G58" s="42"/>
      <c r="H58" s="42"/>
      <c r="I58" s="42"/>
      <c r="J58" s="42"/>
      <c r="K58" s="42"/>
      <c r="L58" s="42"/>
      <c r="M58" s="42"/>
      <c r="N58" s="42"/>
      <c r="O58" s="42"/>
      <c r="P58" s="42" t="s">
        <v>260</v>
      </c>
      <c r="Q58" s="239"/>
      <c r="R58" s="239"/>
      <c r="S58" s="239"/>
      <c r="T58" s="240"/>
      <c r="U58" s="4"/>
      <c r="V58" s="4"/>
    </row>
    <row r="59" spans="1:22">
      <c r="A59" s="4"/>
      <c r="B59" s="4"/>
      <c r="C59" s="4"/>
      <c r="D59" s="4"/>
      <c r="E59" s="4"/>
      <c r="F59" s="4"/>
      <c r="G59" s="4"/>
      <c r="H59" s="4"/>
      <c r="I59" s="4"/>
      <c r="J59" s="4"/>
      <c r="K59" s="4"/>
      <c r="L59" s="4"/>
      <c r="M59" s="4"/>
      <c r="N59" s="4"/>
      <c r="O59" s="4"/>
      <c r="P59" s="4"/>
      <c r="Q59" s="4"/>
      <c r="R59" s="4"/>
      <c r="S59" s="4"/>
      <c r="T59" s="4"/>
      <c r="U59" s="4"/>
      <c r="V59" s="4"/>
    </row>
    <row r="60" spans="1:22" ht="13.4" customHeight="1">
      <c r="A60" s="176" t="s">
        <v>264</v>
      </c>
      <c r="B60" s="176"/>
      <c r="C60" s="176"/>
      <c r="D60" s="176"/>
      <c r="E60" s="176"/>
      <c r="F60" s="176"/>
      <c r="G60" s="176"/>
      <c r="H60" s="176"/>
      <c r="I60" s="176"/>
      <c r="J60" s="176"/>
      <c r="K60" s="176"/>
      <c r="L60" s="176"/>
      <c r="M60" s="176"/>
      <c r="N60" s="176"/>
      <c r="O60" s="176"/>
      <c r="P60" s="176"/>
      <c r="Q60" s="176"/>
      <c r="R60" s="176"/>
      <c r="S60" s="176"/>
      <c r="T60" s="176"/>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c r="A62" s="4"/>
      <c r="B62" s="4"/>
      <c r="C62" s="4"/>
      <c r="D62" s="4"/>
      <c r="E62" s="4"/>
      <c r="F62" s="4"/>
      <c r="G62" s="4"/>
      <c r="H62" s="4"/>
      <c r="I62" s="4"/>
      <c r="J62" s="4"/>
      <c r="K62" s="4"/>
      <c r="L62" s="4"/>
      <c r="M62" s="4"/>
      <c r="N62" s="4"/>
      <c r="O62" s="4"/>
      <c r="P62" s="4"/>
      <c r="Q62" s="4"/>
      <c r="R62" s="4"/>
      <c r="S62" s="4"/>
      <c r="T62" s="4"/>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29">
    <mergeCell ref="Q56:T56"/>
    <mergeCell ref="Q57:T57"/>
    <mergeCell ref="Q58:T58"/>
    <mergeCell ref="A60:T60"/>
    <mergeCell ref="A50:J51"/>
    <mergeCell ref="K50:T51"/>
    <mergeCell ref="A53:T53"/>
    <mergeCell ref="Q54:T54"/>
    <mergeCell ref="Q55:T55"/>
    <mergeCell ref="A30:J38"/>
    <mergeCell ref="K30:T38"/>
    <mergeCell ref="A39:J47"/>
    <mergeCell ref="K39:T47"/>
    <mergeCell ref="A48:T49"/>
    <mergeCell ref="P14:T14"/>
    <mergeCell ref="P15:T15"/>
    <mergeCell ref="P16:T16"/>
    <mergeCell ref="A26:T26"/>
    <mergeCell ref="A28:T29"/>
    <mergeCell ref="A10:J10"/>
    <mergeCell ref="L10:T10"/>
    <mergeCell ref="P11:T11"/>
    <mergeCell ref="P12:T12"/>
    <mergeCell ref="P13:T13"/>
    <mergeCell ref="A1:G1"/>
    <mergeCell ref="H1:T1"/>
    <mergeCell ref="A2:T2"/>
    <mergeCell ref="A3:T3"/>
    <mergeCell ref="A6:T8"/>
  </mergeCells>
  <conditionalFormatting sqref="H12:H23">
    <cfRule type="dataBar" priority="1">
      <dataBar>
        <cfvo type="min"/>
        <cfvo type="max"/>
        <color rgb="FF7566A8"/>
      </dataBar>
    </cfRule>
  </conditionalFormatting>
  <conditionalFormatting sqref="H12:H23">
    <cfRule type="dataBar" priority="2">
      <dataBar>
        <cfvo type="min"/>
        <cfvo type="max"/>
        <color rgb="FF7566A8"/>
      </dataBar>
      <extLst>
        <ext xmlns:x14="http://schemas.microsoft.com/office/spreadsheetml/2009/9/main" uri="{B025F937-C7B1-47D3-B67F-A62EFF666E3E}">
          <x14:id>{BE8E0F20-B4FF-886B-98E8-D1DBC5D24943}</x14:id>
        </ext>
      </extLst>
    </cfRule>
  </conditionalFormatting>
  <dataValidations count="5">
    <dataValidation type="list" sqref="B12:B23">
      <formula1>"Political,Economic,Social,Technological,Environmental,Legal"</formula1>
    </dataValidation>
    <dataValidation type="list" sqref="E12:G23">
      <formula1>"1,2,3,4,5"</formula1>
    </dataValidation>
    <dataValidation type="list" sqref="J12:J23">
      <formula1>"Not Selected,Axis 1,Axis 2,Reserve"</formula1>
    </dataValidation>
    <dataValidation type="list" sqref="P55:P58">
      <formula1>"Monthly,Quarterly,Semi-annual"</formula1>
    </dataValidation>
    <dataValidation type="list" sqref="Q55:Q58">
      <formula1>"Draft,Challenged,Approved,Retired"</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BE8E0F20-B4FF-886B-98E8-D1DBC5D24943}">
            <x14:dataBar>
              <x14:cfvo type="min"/>
              <x14:cfvo type="max"/>
              <x14:negativeFillColor auto="1"/>
              <x14:axisColor auto="1"/>
            </x14:dataBar>
          </x14:cfRule>
          <xm:sqref>H12:H23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workbookViewId="0">
      <selection sqref="A1:G1"/>
    </sheetView>
  </sheetViews>
  <sheetFormatPr defaultRowHeight="14"/>
  <cols>
    <col min="1" max="1" width="10" customWidth="1"/>
    <col min="2" max="2" width="17" customWidth="1"/>
    <col min="3" max="3" width="28" customWidth="1"/>
    <col min="4" max="4" width="13" customWidth="1"/>
    <col min="5" max="8" width="10" customWidth="1"/>
    <col min="9" max="9" width="12" customWidth="1"/>
    <col min="10" max="10" width="11" customWidth="1"/>
    <col min="11" max="11" width="14" customWidth="1"/>
    <col min="12" max="12" width="20" customWidth="1"/>
    <col min="13" max="13" width="13" customWidth="1"/>
    <col min="14" max="14" width="3" customWidth="1"/>
    <col min="15" max="17" width="18" customWidth="1"/>
    <col min="18" max="18" width="3" customWidth="1"/>
    <col min="19" max="19" width="10" customWidth="1"/>
    <col min="20" max="22" width="18" customWidth="1"/>
  </cols>
  <sheetData>
    <row r="1" spans="1:22" ht="14.65" customHeight="1">
      <c r="A1" s="82" t="s">
        <v>0</v>
      </c>
      <c r="B1" s="82"/>
      <c r="C1" s="82"/>
      <c r="D1" s="82"/>
      <c r="E1" s="82"/>
      <c r="F1" s="82"/>
      <c r="G1" s="82"/>
      <c r="H1" s="83" t="s">
        <v>1</v>
      </c>
      <c r="I1" s="83"/>
      <c r="J1" s="83"/>
      <c r="K1" s="83"/>
      <c r="L1" s="83"/>
      <c r="M1" s="83"/>
      <c r="N1" s="83"/>
      <c r="O1" s="83"/>
      <c r="P1" s="83"/>
      <c r="Q1" s="83"/>
      <c r="R1" s="83"/>
      <c r="S1" s="83"/>
      <c r="T1" s="83"/>
      <c r="U1" s="83"/>
      <c r="V1" s="83"/>
    </row>
    <row r="2" spans="1:22" ht="25.4" customHeight="1">
      <c r="A2" s="84" t="s">
        <v>265</v>
      </c>
      <c r="B2" s="84"/>
      <c r="C2" s="84"/>
      <c r="D2" s="84"/>
      <c r="E2" s="84"/>
      <c r="F2" s="84"/>
      <c r="G2" s="84"/>
      <c r="H2" s="84"/>
      <c r="I2" s="84"/>
      <c r="J2" s="84"/>
      <c r="K2" s="84"/>
      <c r="L2" s="84"/>
      <c r="M2" s="84"/>
      <c r="N2" s="84"/>
      <c r="O2" s="84"/>
      <c r="P2" s="84"/>
      <c r="Q2" s="84"/>
      <c r="R2" s="84"/>
      <c r="S2" s="84"/>
      <c r="T2" s="84"/>
      <c r="U2" s="84"/>
      <c r="V2" s="84"/>
    </row>
    <row r="3" spans="1:22" ht="14.65" customHeight="1">
      <c r="A3" s="85" t="s">
        <v>266</v>
      </c>
      <c r="B3" s="85"/>
      <c r="C3" s="85"/>
      <c r="D3" s="85"/>
      <c r="E3" s="85"/>
      <c r="F3" s="85"/>
      <c r="G3" s="85"/>
      <c r="H3" s="85"/>
      <c r="I3" s="85"/>
      <c r="J3" s="85"/>
      <c r="K3" s="85"/>
      <c r="L3" s="85"/>
      <c r="M3" s="85"/>
      <c r="N3" s="85"/>
      <c r="O3" s="85"/>
      <c r="P3" s="85"/>
      <c r="Q3" s="85"/>
      <c r="R3" s="85"/>
      <c r="S3" s="85"/>
      <c r="T3" s="85"/>
      <c r="U3" s="85"/>
      <c r="V3" s="85"/>
    </row>
    <row r="4" spans="1:22" ht="3.4" customHeight="1">
      <c r="A4" s="5"/>
      <c r="B4" s="5"/>
      <c r="C4" s="5"/>
      <c r="D4" s="5"/>
      <c r="E4" s="5"/>
      <c r="F4" s="5"/>
      <c r="G4" s="5"/>
      <c r="H4" s="5"/>
      <c r="I4" s="5"/>
      <c r="J4" s="5"/>
      <c r="K4" s="5"/>
      <c r="L4" s="5"/>
      <c r="M4" s="5"/>
      <c r="N4" s="5"/>
      <c r="O4" s="5"/>
      <c r="P4" s="5"/>
      <c r="Q4" s="5"/>
      <c r="R4" s="5"/>
      <c r="S4" s="5"/>
      <c r="T4" s="5"/>
      <c r="U4" s="5"/>
      <c r="V4" s="5"/>
    </row>
    <row r="5" spans="1:22">
      <c r="A5" s="4"/>
      <c r="B5" s="4"/>
      <c r="C5" s="4"/>
      <c r="D5" s="4"/>
      <c r="E5" s="4"/>
      <c r="F5" s="4"/>
      <c r="G5" s="4"/>
      <c r="H5" s="4"/>
      <c r="I5" s="4"/>
      <c r="J5" s="4"/>
      <c r="K5" s="4"/>
      <c r="L5" s="4"/>
      <c r="M5" s="4"/>
      <c r="N5" s="4"/>
      <c r="O5" s="4"/>
      <c r="P5" s="4"/>
      <c r="Q5" s="4"/>
      <c r="R5" s="4"/>
      <c r="S5" s="4"/>
      <c r="T5" s="4"/>
      <c r="U5" s="4"/>
      <c r="V5" s="4"/>
    </row>
    <row r="6" spans="1:22" ht="14.65" customHeight="1">
      <c r="A6" s="177" t="s">
        <v>267</v>
      </c>
      <c r="B6" s="177"/>
      <c r="C6" s="177"/>
      <c r="D6" s="177"/>
      <c r="E6" s="4"/>
      <c r="F6" s="177" t="s">
        <v>268</v>
      </c>
      <c r="G6" s="177"/>
      <c r="H6" s="177"/>
      <c r="I6" s="177"/>
      <c r="J6" s="4"/>
      <c r="K6" s="177" t="s">
        <v>269</v>
      </c>
      <c r="L6" s="177"/>
      <c r="M6" s="177"/>
      <c r="N6" s="177"/>
      <c r="O6" s="4"/>
      <c r="P6" s="177" t="s">
        <v>270</v>
      </c>
      <c r="Q6" s="177"/>
      <c r="R6" s="177"/>
      <c r="S6" s="177"/>
      <c r="T6" s="177"/>
      <c r="U6" s="177"/>
      <c r="V6" s="177"/>
    </row>
    <row r="7" spans="1:22">
      <c r="A7" s="281">
        <f>MAX($M$14:$M$37)</f>
        <v>54.400000000000006</v>
      </c>
      <c r="B7" s="179"/>
      <c r="C7" s="179"/>
      <c r="D7" s="180"/>
      <c r="E7" s="4"/>
      <c r="F7" s="187">
        <f>COUNTIF($M$14:$M$37,"&gt;=50")</f>
        <v>1</v>
      </c>
      <c r="G7" s="282"/>
      <c r="H7" s="282"/>
      <c r="I7" s="283"/>
      <c r="J7" s="4"/>
      <c r="K7" s="290" t="s">
        <v>271</v>
      </c>
      <c r="L7" s="291"/>
      <c r="M7" s="291"/>
      <c r="N7" s="292"/>
      <c r="O7" s="4"/>
      <c r="P7" s="299">
        <v>440</v>
      </c>
      <c r="Q7" s="300"/>
      <c r="R7" s="300"/>
      <c r="S7" s="300"/>
      <c r="T7" s="300"/>
      <c r="U7" s="300"/>
      <c r="V7" s="301"/>
    </row>
    <row r="8" spans="1:22">
      <c r="A8" s="181"/>
      <c r="B8" s="182"/>
      <c r="C8" s="182"/>
      <c r="D8" s="183"/>
      <c r="E8" s="4"/>
      <c r="F8" s="284"/>
      <c r="G8" s="285"/>
      <c r="H8" s="285"/>
      <c r="I8" s="286"/>
      <c r="J8" s="4"/>
      <c r="K8" s="293"/>
      <c r="L8" s="294"/>
      <c r="M8" s="294"/>
      <c r="N8" s="295"/>
      <c r="O8" s="4"/>
      <c r="P8" s="302"/>
      <c r="Q8" s="303"/>
      <c r="R8" s="303"/>
      <c r="S8" s="303"/>
      <c r="T8" s="303"/>
      <c r="U8" s="303"/>
      <c r="V8" s="304"/>
    </row>
    <row r="9" spans="1:22">
      <c r="A9" s="184"/>
      <c r="B9" s="185"/>
      <c r="C9" s="185"/>
      <c r="D9" s="186"/>
      <c r="E9" s="4"/>
      <c r="F9" s="287"/>
      <c r="G9" s="288"/>
      <c r="H9" s="288"/>
      <c r="I9" s="289"/>
      <c r="J9" s="4"/>
      <c r="K9" s="296"/>
      <c r="L9" s="297"/>
      <c r="M9" s="297"/>
      <c r="N9" s="298"/>
      <c r="O9" s="4"/>
      <c r="P9" s="305"/>
      <c r="Q9" s="306"/>
      <c r="R9" s="306"/>
      <c r="S9" s="306"/>
      <c r="T9" s="306"/>
      <c r="U9" s="306"/>
      <c r="V9" s="307"/>
    </row>
    <row r="10" spans="1:22">
      <c r="A10" s="4"/>
      <c r="B10" s="4"/>
      <c r="C10" s="4"/>
      <c r="D10" s="4"/>
      <c r="E10" s="4"/>
      <c r="F10" s="4"/>
      <c r="G10" s="4"/>
      <c r="H10" s="4"/>
      <c r="I10" s="4"/>
      <c r="J10" s="4"/>
      <c r="K10" s="4"/>
      <c r="L10" s="4"/>
      <c r="M10" s="4"/>
      <c r="N10" s="4"/>
      <c r="O10" s="4"/>
      <c r="P10" s="4"/>
      <c r="Q10" s="4"/>
      <c r="R10" s="4"/>
      <c r="S10" s="4"/>
      <c r="T10" s="4"/>
      <c r="U10" s="4"/>
      <c r="V10" s="4"/>
    </row>
    <row r="11" spans="1:22" ht="16" customHeight="1">
      <c r="A11" s="104" t="s">
        <v>272</v>
      </c>
      <c r="B11" s="104"/>
      <c r="C11" s="104"/>
      <c r="D11" s="104"/>
      <c r="E11" s="104"/>
      <c r="F11" s="104"/>
      <c r="G11" s="104"/>
      <c r="H11" s="104"/>
      <c r="I11" s="104"/>
      <c r="J11" s="104"/>
      <c r="K11" s="104"/>
      <c r="L11" s="104"/>
      <c r="M11" s="104"/>
      <c r="N11" s="104"/>
      <c r="O11" s="104"/>
      <c r="P11" s="104"/>
      <c r="Q11" s="104"/>
      <c r="R11" s="4"/>
      <c r="S11" s="141" t="s">
        <v>273</v>
      </c>
      <c r="T11" s="141"/>
      <c r="U11" s="141"/>
      <c r="V11" s="141"/>
    </row>
    <row r="12" spans="1:22">
      <c r="A12" s="4"/>
      <c r="B12" s="4"/>
      <c r="C12" s="4"/>
      <c r="D12" s="4"/>
      <c r="E12" s="4"/>
      <c r="F12" s="4"/>
      <c r="G12" s="4"/>
      <c r="H12" s="4"/>
      <c r="I12" s="4"/>
      <c r="J12" s="4"/>
      <c r="K12" s="4"/>
      <c r="L12" s="4"/>
      <c r="M12" s="4"/>
      <c r="N12" s="4"/>
      <c r="O12" s="4"/>
      <c r="P12" s="4"/>
      <c r="Q12" s="4"/>
      <c r="R12" s="4"/>
      <c r="S12" s="4"/>
      <c r="T12" s="4"/>
      <c r="U12" s="4"/>
      <c r="V12" s="4"/>
    </row>
    <row r="13" spans="1:22" ht="24" customHeight="1">
      <c r="A13" s="1" t="s">
        <v>117</v>
      </c>
      <c r="B13" s="2" t="s">
        <v>118</v>
      </c>
      <c r="C13" s="2" t="s">
        <v>119</v>
      </c>
      <c r="D13" s="2" t="s">
        <v>121</v>
      </c>
      <c r="E13" s="2" t="s">
        <v>157</v>
      </c>
      <c r="F13" s="2" t="s">
        <v>274</v>
      </c>
      <c r="G13" s="2" t="s">
        <v>165</v>
      </c>
      <c r="H13" s="2" t="s">
        <v>169</v>
      </c>
      <c r="I13" s="2" t="s">
        <v>173</v>
      </c>
      <c r="J13" s="2" t="s">
        <v>177</v>
      </c>
      <c r="K13" s="2" t="s">
        <v>128</v>
      </c>
      <c r="L13" s="2" t="s">
        <v>68</v>
      </c>
      <c r="M13" s="2" t="s">
        <v>129</v>
      </c>
      <c r="N13" s="2" t="s">
        <v>130</v>
      </c>
      <c r="O13" s="2" t="s">
        <v>275</v>
      </c>
      <c r="P13" s="2" t="s">
        <v>276</v>
      </c>
      <c r="Q13" s="3" t="s">
        <v>277</v>
      </c>
      <c r="R13" s="4"/>
      <c r="S13" s="1" t="s">
        <v>118</v>
      </c>
      <c r="T13" s="2" t="s">
        <v>133</v>
      </c>
      <c r="U13" s="2" t="s">
        <v>278</v>
      </c>
      <c r="V13" s="3" t="s">
        <v>134</v>
      </c>
    </row>
    <row r="14" spans="1:22" ht="409.5">
      <c r="A14" s="12" t="s">
        <v>279</v>
      </c>
      <c r="B14" s="6" t="s">
        <v>137</v>
      </c>
      <c r="C14" s="6" t="s">
        <v>280</v>
      </c>
      <c r="D14" s="6" t="s">
        <v>281</v>
      </c>
      <c r="E14" s="6">
        <v>4</v>
      </c>
      <c r="F14" s="6">
        <v>5</v>
      </c>
      <c r="G14" s="6">
        <v>4</v>
      </c>
      <c r="H14" s="6">
        <v>3</v>
      </c>
      <c r="I14" s="52">
        <v>0.75</v>
      </c>
      <c r="J14" s="6">
        <v>3</v>
      </c>
      <c r="K14" s="6" t="s">
        <v>282</v>
      </c>
      <c r="L14" s="6" t="s">
        <v>283</v>
      </c>
      <c r="M14" s="33">
        <f t="shared" ref="M14:M37" si="0">E14/5*F14/5*G14/5*H14/5*I14*(6-J14)/5*100</f>
        <v>17.28</v>
      </c>
      <c r="N14" s="6" t="s">
        <v>284</v>
      </c>
      <c r="O14" s="6" t="s">
        <v>285</v>
      </c>
      <c r="P14" s="6" t="s">
        <v>286</v>
      </c>
      <c r="Q14" s="7" t="s">
        <v>287</v>
      </c>
      <c r="R14" s="4"/>
      <c r="S14" s="12" t="s">
        <v>137</v>
      </c>
      <c r="T14" s="33">
        <f t="shared" ref="T14:T19" si="1">SUMIF($B$14:$B$37,S14,$M$14:$M$37)/COUNTIF($B$14:$B$37,S14)</f>
        <v>24.883199999999999</v>
      </c>
      <c r="U14" s="33" t="e">
        <f t="shared" ref="U14:U19" ca="1" si="2">MAXIFS($M$14:$M$37,$B$14:$B$37,S14)</f>
        <v>#NAME?</v>
      </c>
      <c r="V14" s="7">
        <f t="shared" ref="V14:V19" si="3">COUNTIF($B$14:$B$37,S14)</f>
        <v>4</v>
      </c>
    </row>
    <row r="15" spans="1:22" ht="409.5">
      <c r="A15" s="34" t="s">
        <v>288</v>
      </c>
      <c r="B15" s="53" t="s">
        <v>137</v>
      </c>
      <c r="C15" s="53" t="s">
        <v>289</v>
      </c>
      <c r="D15" s="53" t="s">
        <v>290</v>
      </c>
      <c r="E15" s="53">
        <v>5</v>
      </c>
      <c r="F15" s="53">
        <v>4</v>
      </c>
      <c r="G15" s="53">
        <v>4</v>
      </c>
      <c r="H15" s="53">
        <v>4</v>
      </c>
      <c r="I15" s="54">
        <v>0.7</v>
      </c>
      <c r="J15" s="53">
        <v>2</v>
      </c>
      <c r="K15" s="53" t="s">
        <v>291</v>
      </c>
      <c r="L15" s="53" t="s">
        <v>86</v>
      </c>
      <c r="M15" s="55">
        <f t="shared" si="0"/>
        <v>28.671999999999997</v>
      </c>
      <c r="N15" s="53" t="s">
        <v>292</v>
      </c>
      <c r="O15" s="53" t="s">
        <v>293</v>
      </c>
      <c r="P15" s="53" t="s">
        <v>286</v>
      </c>
      <c r="Q15" s="56" t="s">
        <v>287</v>
      </c>
      <c r="R15" s="4"/>
      <c r="S15" s="16" t="s">
        <v>139</v>
      </c>
      <c r="T15" s="39">
        <f t="shared" si="1"/>
        <v>18.783999999999999</v>
      </c>
      <c r="U15" s="39" t="e">
        <f t="shared" ca="1" si="2"/>
        <v>#NAME?</v>
      </c>
      <c r="V15" s="9">
        <f t="shared" si="3"/>
        <v>4</v>
      </c>
    </row>
    <row r="16" spans="1:22" ht="409.5">
      <c r="A16" s="16" t="s">
        <v>294</v>
      </c>
      <c r="B16" s="8" t="s">
        <v>137</v>
      </c>
      <c r="C16" s="8" t="s">
        <v>295</v>
      </c>
      <c r="D16" s="8" t="s">
        <v>296</v>
      </c>
      <c r="E16" s="8">
        <v>4</v>
      </c>
      <c r="F16" s="8">
        <v>5</v>
      </c>
      <c r="G16" s="8">
        <v>5</v>
      </c>
      <c r="H16" s="8">
        <v>5</v>
      </c>
      <c r="I16" s="57">
        <v>0.65</v>
      </c>
      <c r="J16" s="8">
        <v>2</v>
      </c>
      <c r="K16" s="8" t="s">
        <v>297</v>
      </c>
      <c r="L16" s="8" t="s">
        <v>298</v>
      </c>
      <c r="M16" s="39">
        <f t="shared" si="0"/>
        <v>41.6</v>
      </c>
      <c r="N16" s="8" t="s">
        <v>299</v>
      </c>
      <c r="O16" s="8" t="s">
        <v>300</v>
      </c>
      <c r="P16" s="8" t="s">
        <v>286</v>
      </c>
      <c r="Q16" s="9" t="s">
        <v>287</v>
      </c>
      <c r="R16" s="4"/>
      <c r="S16" s="16" t="s">
        <v>141</v>
      </c>
      <c r="T16" s="39">
        <f t="shared" si="1"/>
        <v>16.108800000000002</v>
      </c>
      <c r="U16" s="39" t="e">
        <f t="shared" ca="1" si="2"/>
        <v>#NAME?</v>
      </c>
      <c r="V16" s="9">
        <f t="shared" si="3"/>
        <v>4</v>
      </c>
    </row>
    <row r="17" spans="1:22" ht="409.5">
      <c r="A17" s="34" t="s">
        <v>301</v>
      </c>
      <c r="B17" s="53" t="s">
        <v>137</v>
      </c>
      <c r="C17" s="53" t="s">
        <v>302</v>
      </c>
      <c r="D17" s="53" t="s">
        <v>281</v>
      </c>
      <c r="E17" s="53">
        <v>4</v>
      </c>
      <c r="F17" s="53">
        <v>4</v>
      </c>
      <c r="G17" s="53">
        <v>4</v>
      </c>
      <c r="H17" s="53">
        <v>3</v>
      </c>
      <c r="I17" s="54">
        <v>0.65</v>
      </c>
      <c r="J17" s="53">
        <v>3</v>
      </c>
      <c r="K17" s="53" t="s">
        <v>291</v>
      </c>
      <c r="L17" s="53" t="s">
        <v>303</v>
      </c>
      <c r="M17" s="55">
        <f t="shared" si="0"/>
        <v>11.9808</v>
      </c>
      <c r="N17" s="53" t="s">
        <v>304</v>
      </c>
      <c r="O17" s="53" t="s">
        <v>305</v>
      </c>
      <c r="P17" s="53" t="s">
        <v>286</v>
      </c>
      <c r="Q17" s="56" t="s">
        <v>287</v>
      </c>
      <c r="R17" s="4"/>
      <c r="S17" s="16" t="s">
        <v>143</v>
      </c>
      <c r="T17" s="39">
        <f t="shared" si="1"/>
        <v>26.894799999999996</v>
      </c>
      <c r="U17" s="39" t="e">
        <f t="shared" ca="1" si="2"/>
        <v>#NAME?</v>
      </c>
      <c r="V17" s="9">
        <f t="shared" si="3"/>
        <v>4</v>
      </c>
    </row>
    <row r="18" spans="1:22" ht="409.5">
      <c r="A18" s="16" t="s">
        <v>306</v>
      </c>
      <c r="B18" s="8" t="s">
        <v>139</v>
      </c>
      <c r="C18" s="8" t="s">
        <v>307</v>
      </c>
      <c r="D18" s="8" t="s">
        <v>296</v>
      </c>
      <c r="E18" s="8">
        <v>5</v>
      </c>
      <c r="F18" s="8">
        <v>5</v>
      </c>
      <c r="G18" s="8">
        <v>5</v>
      </c>
      <c r="H18" s="8">
        <v>4</v>
      </c>
      <c r="I18" s="57">
        <v>0.85</v>
      </c>
      <c r="J18" s="8">
        <v>2</v>
      </c>
      <c r="K18" s="8" t="s">
        <v>297</v>
      </c>
      <c r="L18" s="8" t="s">
        <v>74</v>
      </c>
      <c r="M18" s="39">
        <f t="shared" si="0"/>
        <v>54.400000000000006</v>
      </c>
      <c r="N18" s="8" t="s">
        <v>308</v>
      </c>
      <c r="O18" s="8" t="s">
        <v>309</v>
      </c>
      <c r="P18" s="8" t="s">
        <v>286</v>
      </c>
      <c r="Q18" s="9" t="s">
        <v>287</v>
      </c>
      <c r="R18" s="4"/>
      <c r="S18" s="16" t="s">
        <v>145</v>
      </c>
      <c r="T18" s="39">
        <f t="shared" si="1"/>
        <v>23.148800000000001</v>
      </c>
      <c r="U18" s="39" t="e">
        <f t="shared" ca="1" si="2"/>
        <v>#NAME?</v>
      </c>
      <c r="V18" s="9">
        <f t="shared" si="3"/>
        <v>4</v>
      </c>
    </row>
    <row r="19" spans="1:22" ht="409.5">
      <c r="A19" s="34" t="s">
        <v>310</v>
      </c>
      <c r="B19" s="53" t="s">
        <v>139</v>
      </c>
      <c r="C19" s="53" t="s">
        <v>311</v>
      </c>
      <c r="D19" s="53" t="s">
        <v>290</v>
      </c>
      <c r="E19" s="53">
        <v>3</v>
      </c>
      <c r="F19" s="53">
        <v>4</v>
      </c>
      <c r="G19" s="53">
        <v>3</v>
      </c>
      <c r="H19" s="53">
        <v>4</v>
      </c>
      <c r="I19" s="54">
        <v>0.6</v>
      </c>
      <c r="J19" s="53">
        <v>3</v>
      </c>
      <c r="K19" s="53" t="s">
        <v>312</v>
      </c>
      <c r="L19" s="53" t="s">
        <v>313</v>
      </c>
      <c r="M19" s="55">
        <f t="shared" si="0"/>
        <v>8.2943999999999996</v>
      </c>
      <c r="N19" s="53" t="s">
        <v>314</v>
      </c>
      <c r="O19" s="53" t="s">
        <v>315</v>
      </c>
      <c r="P19" s="53" t="s">
        <v>286</v>
      </c>
      <c r="Q19" s="56" t="s">
        <v>287</v>
      </c>
      <c r="R19" s="4"/>
      <c r="S19" s="24" t="s">
        <v>147</v>
      </c>
      <c r="T19" s="40">
        <f t="shared" si="1"/>
        <v>17.9572</v>
      </c>
      <c r="U19" s="40" t="e">
        <f t="shared" ca="1" si="2"/>
        <v>#NAME?</v>
      </c>
      <c r="V19" s="11">
        <f t="shared" si="3"/>
        <v>4</v>
      </c>
    </row>
    <row r="20" spans="1:22" ht="409.5">
      <c r="A20" s="16" t="s">
        <v>316</v>
      </c>
      <c r="B20" s="8" t="s">
        <v>139</v>
      </c>
      <c r="C20" s="8" t="s">
        <v>317</v>
      </c>
      <c r="D20" s="8" t="s">
        <v>296</v>
      </c>
      <c r="E20" s="8">
        <v>4</v>
      </c>
      <c r="F20" s="8">
        <v>3</v>
      </c>
      <c r="G20" s="8">
        <v>4</v>
      </c>
      <c r="H20" s="8">
        <v>3</v>
      </c>
      <c r="I20" s="57">
        <v>0.65</v>
      </c>
      <c r="J20" s="8">
        <v>4</v>
      </c>
      <c r="K20" s="8" t="s">
        <v>297</v>
      </c>
      <c r="L20" s="8" t="s">
        <v>313</v>
      </c>
      <c r="M20" s="39">
        <f t="shared" si="0"/>
        <v>5.9904000000000011</v>
      </c>
      <c r="N20" s="8" t="s">
        <v>318</v>
      </c>
      <c r="O20" s="8" t="s">
        <v>319</v>
      </c>
      <c r="P20" s="8" t="s">
        <v>286</v>
      </c>
      <c r="Q20" s="9" t="s">
        <v>287</v>
      </c>
      <c r="R20" s="4"/>
      <c r="S20" s="4"/>
      <c r="T20" s="4"/>
      <c r="U20" s="4"/>
      <c r="V20" s="4"/>
    </row>
    <row r="21" spans="1:22" ht="409.5">
      <c r="A21" s="34" t="s">
        <v>320</v>
      </c>
      <c r="B21" s="53" t="s">
        <v>139</v>
      </c>
      <c r="C21" s="53" t="s">
        <v>321</v>
      </c>
      <c r="D21" s="53" t="s">
        <v>281</v>
      </c>
      <c r="E21" s="53">
        <v>4</v>
      </c>
      <c r="F21" s="53">
        <v>4</v>
      </c>
      <c r="G21" s="53">
        <v>3</v>
      </c>
      <c r="H21" s="53">
        <v>2</v>
      </c>
      <c r="I21" s="54">
        <v>0.7</v>
      </c>
      <c r="J21" s="53">
        <v>3</v>
      </c>
      <c r="K21" s="53" t="s">
        <v>322</v>
      </c>
      <c r="L21" s="53" t="s">
        <v>95</v>
      </c>
      <c r="M21" s="55">
        <f t="shared" si="0"/>
        <v>6.4512</v>
      </c>
      <c r="N21" s="53" t="s">
        <v>323</v>
      </c>
      <c r="O21" s="53" t="s">
        <v>324</v>
      </c>
      <c r="P21" s="53" t="s">
        <v>286</v>
      </c>
      <c r="Q21" s="56" t="s">
        <v>287</v>
      </c>
      <c r="R21" s="4"/>
      <c r="S21" s="4"/>
      <c r="T21" s="4"/>
      <c r="U21" s="4"/>
      <c r="V21" s="4"/>
    </row>
    <row r="22" spans="1:22" ht="16" customHeight="1">
      <c r="A22" s="16" t="s">
        <v>325</v>
      </c>
      <c r="B22" s="8" t="s">
        <v>141</v>
      </c>
      <c r="C22" s="8" t="s">
        <v>326</v>
      </c>
      <c r="D22" s="8" t="s">
        <v>281</v>
      </c>
      <c r="E22" s="8">
        <v>5</v>
      </c>
      <c r="F22" s="8">
        <v>5</v>
      </c>
      <c r="G22" s="8">
        <v>4</v>
      </c>
      <c r="H22" s="8">
        <v>2</v>
      </c>
      <c r="I22" s="57">
        <v>0.8</v>
      </c>
      <c r="J22" s="8">
        <v>3</v>
      </c>
      <c r="K22" s="8" t="s">
        <v>327</v>
      </c>
      <c r="L22" s="8" t="s">
        <v>303</v>
      </c>
      <c r="M22" s="39">
        <f t="shared" si="0"/>
        <v>15.360000000000001</v>
      </c>
      <c r="N22" s="8" t="s">
        <v>328</v>
      </c>
      <c r="O22" s="8" t="s">
        <v>329</v>
      </c>
      <c r="P22" s="8" t="s">
        <v>286</v>
      </c>
      <c r="Q22" s="9" t="s">
        <v>287</v>
      </c>
      <c r="R22" s="4"/>
      <c r="S22" s="157" t="s">
        <v>330</v>
      </c>
      <c r="T22" s="157"/>
      <c r="U22" s="157"/>
      <c r="V22" s="157"/>
    </row>
    <row r="23" spans="1:22" ht="24" customHeight="1">
      <c r="A23" s="34" t="s">
        <v>331</v>
      </c>
      <c r="B23" s="53" t="s">
        <v>141</v>
      </c>
      <c r="C23" s="53" t="s">
        <v>332</v>
      </c>
      <c r="D23" s="53" t="s">
        <v>296</v>
      </c>
      <c r="E23" s="53">
        <v>5</v>
      </c>
      <c r="F23" s="53">
        <v>4</v>
      </c>
      <c r="G23" s="53">
        <v>4</v>
      </c>
      <c r="H23" s="53">
        <v>3</v>
      </c>
      <c r="I23" s="54">
        <v>0.75</v>
      </c>
      <c r="J23" s="53">
        <v>2</v>
      </c>
      <c r="K23" s="53" t="s">
        <v>322</v>
      </c>
      <c r="L23" s="53" t="s">
        <v>104</v>
      </c>
      <c r="M23" s="55">
        <f t="shared" si="0"/>
        <v>23.040000000000003</v>
      </c>
      <c r="N23" s="53" t="s">
        <v>333</v>
      </c>
      <c r="O23" s="53" t="s">
        <v>334</v>
      </c>
      <c r="P23" s="53" t="s">
        <v>286</v>
      </c>
      <c r="Q23" s="56" t="s">
        <v>287</v>
      </c>
      <c r="R23" s="4"/>
      <c r="S23" s="26" t="s">
        <v>335</v>
      </c>
      <c r="T23" s="27" t="s">
        <v>336</v>
      </c>
      <c r="U23" s="27" t="s">
        <v>337</v>
      </c>
      <c r="V23" s="28" t="s">
        <v>338</v>
      </c>
    </row>
    <row r="24" spans="1:22" ht="409.5">
      <c r="A24" s="16" t="s">
        <v>339</v>
      </c>
      <c r="B24" s="8" t="s">
        <v>141</v>
      </c>
      <c r="C24" s="8" t="s">
        <v>340</v>
      </c>
      <c r="D24" s="8" t="s">
        <v>290</v>
      </c>
      <c r="E24" s="8">
        <v>4</v>
      </c>
      <c r="F24" s="8">
        <v>3</v>
      </c>
      <c r="G24" s="8">
        <v>3</v>
      </c>
      <c r="H24" s="8">
        <v>4</v>
      </c>
      <c r="I24" s="57">
        <v>0.55000000000000004</v>
      </c>
      <c r="J24" s="8">
        <v>3</v>
      </c>
      <c r="K24" s="8" t="s">
        <v>341</v>
      </c>
      <c r="L24" s="8" t="s">
        <v>101</v>
      </c>
      <c r="M24" s="39">
        <f t="shared" si="0"/>
        <v>7.6032000000000028</v>
      </c>
      <c r="N24" s="8" t="s">
        <v>342</v>
      </c>
      <c r="O24" s="8" t="s">
        <v>343</v>
      </c>
      <c r="P24" s="8" t="s">
        <v>286</v>
      </c>
      <c r="Q24" s="9" t="s">
        <v>287</v>
      </c>
      <c r="R24" s="4"/>
      <c r="S24" s="12">
        <v>1</v>
      </c>
      <c r="T24" s="6" t="s">
        <v>307</v>
      </c>
      <c r="U24" s="33">
        <f>M18</f>
        <v>54.400000000000006</v>
      </c>
      <c r="V24" s="7" t="s">
        <v>344</v>
      </c>
    </row>
    <row r="25" spans="1:22" ht="409.5">
      <c r="A25" s="34" t="s">
        <v>345</v>
      </c>
      <c r="B25" s="53" t="s">
        <v>141</v>
      </c>
      <c r="C25" s="53" t="s">
        <v>346</v>
      </c>
      <c r="D25" s="53" t="s">
        <v>281</v>
      </c>
      <c r="E25" s="53">
        <v>4</v>
      </c>
      <c r="F25" s="53">
        <v>5</v>
      </c>
      <c r="G25" s="53">
        <v>3</v>
      </c>
      <c r="H25" s="53">
        <v>4</v>
      </c>
      <c r="I25" s="54">
        <v>0.8</v>
      </c>
      <c r="J25" s="53">
        <v>3</v>
      </c>
      <c r="K25" s="53" t="s">
        <v>347</v>
      </c>
      <c r="L25" s="53" t="s">
        <v>283</v>
      </c>
      <c r="M25" s="55">
        <f t="shared" si="0"/>
        <v>18.432000000000002</v>
      </c>
      <c r="N25" s="53" t="s">
        <v>348</v>
      </c>
      <c r="O25" s="53" t="s">
        <v>349</v>
      </c>
      <c r="P25" s="53" t="s">
        <v>286</v>
      </c>
      <c r="Q25" s="56" t="s">
        <v>287</v>
      </c>
      <c r="R25" s="4"/>
      <c r="S25" s="16">
        <v>2</v>
      </c>
      <c r="T25" s="8" t="s">
        <v>295</v>
      </c>
      <c r="U25" s="39">
        <f>M16</f>
        <v>41.6</v>
      </c>
      <c r="V25" s="9" t="s">
        <v>350</v>
      </c>
    </row>
    <row r="26" spans="1:22" ht="409.5">
      <c r="A26" s="16" t="s">
        <v>351</v>
      </c>
      <c r="B26" s="8" t="s">
        <v>143</v>
      </c>
      <c r="C26" s="8" t="s">
        <v>352</v>
      </c>
      <c r="D26" s="8" t="s">
        <v>281</v>
      </c>
      <c r="E26" s="8">
        <v>5</v>
      </c>
      <c r="F26" s="8">
        <v>5</v>
      </c>
      <c r="G26" s="8">
        <v>5</v>
      </c>
      <c r="H26" s="8">
        <v>3</v>
      </c>
      <c r="I26" s="57">
        <v>0.8</v>
      </c>
      <c r="J26" s="8">
        <v>3</v>
      </c>
      <c r="K26" s="8" t="s">
        <v>327</v>
      </c>
      <c r="L26" s="8" t="s">
        <v>91</v>
      </c>
      <c r="M26" s="39">
        <f t="shared" si="0"/>
        <v>28.799999999999997</v>
      </c>
      <c r="N26" s="8" t="s">
        <v>353</v>
      </c>
      <c r="O26" s="8" t="s">
        <v>354</v>
      </c>
      <c r="P26" s="8" t="s">
        <v>286</v>
      </c>
      <c r="Q26" s="9" t="s">
        <v>287</v>
      </c>
      <c r="R26" s="4"/>
      <c r="S26" s="16">
        <v>3</v>
      </c>
      <c r="T26" s="8" t="s">
        <v>355</v>
      </c>
      <c r="U26" s="39">
        <f>M31</f>
        <v>35.839999999999996</v>
      </c>
      <c r="V26" s="9" t="s">
        <v>356</v>
      </c>
    </row>
    <row r="27" spans="1:22" ht="409.5">
      <c r="A27" s="34" t="s">
        <v>357</v>
      </c>
      <c r="B27" s="53" t="s">
        <v>143</v>
      </c>
      <c r="C27" s="53" t="s">
        <v>358</v>
      </c>
      <c r="D27" s="53" t="s">
        <v>290</v>
      </c>
      <c r="E27" s="53">
        <v>3</v>
      </c>
      <c r="F27" s="53">
        <v>5</v>
      </c>
      <c r="G27" s="53">
        <v>4</v>
      </c>
      <c r="H27" s="53">
        <v>5</v>
      </c>
      <c r="I27" s="54">
        <v>0.7</v>
      </c>
      <c r="J27" s="53">
        <v>2</v>
      </c>
      <c r="K27" s="53" t="s">
        <v>347</v>
      </c>
      <c r="L27" s="53" t="s">
        <v>80</v>
      </c>
      <c r="M27" s="55">
        <f t="shared" si="0"/>
        <v>26.88</v>
      </c>
      <c r="N27" s="53" t="s">
        <v>359</v>
      </c>
      <c r="O27" s="53" t="s">
        <v>360</v>
      </c>
      <c r="P27" s="53" t="s">
        <v>286</v>
      </c>
      <c r="Q27" s="56" t="s">
        <v>287</v>
      </c>
      <c r="R27" s="4"/>
      <c r="S27" s="16">
        <v>4</v>
      </c>
      <c r="T27" s="8" t="s">
        <v>361</v>
      </c>
      <c r="U27" s="39">
        <f>M30</f>
        <v>34.56</v>
      </c>
      <c r="V27" s="9" t="s">
        <v>362</v>
      </c>
    </row>
    <row r="28" spans="1:22" ht="409.5">
      <c r="A28" s="16" t="s">
        <v>363</v>
      </c>
      <c r="B28" s="8" t="s">
        <v>143</v>
      </c>
      <c r="C28" s="8" t="s">
        <v>364</v>
      </c>
      <c r="D28" s="8" t="s">
        <v>296</v>
      </c>
      <c r="E28" s="8">
        <v>5</v>
      </c>
      <c r="F28" s="8">
        <v>5</v>
      </c>
      <c r="G28" s="8">
        <v>5</v>
      </c>
      <c r="H28" s="8">
        <v>3</v>
      </c>
      <c r="I28" s="57">
        <v>0.85</v>
      </c>
      <c r="J28" s="8">
        <v>3</v>
      </c>
      <c r="K28" s="8" t="s">
        <v>291</v>
      </c>
      <c r="L28" s="8" t="s">
        <v>98</v>
      </c>
      <c r="M28" s="39">
        <f t="shared" si="0"/>
        <v>30.599999999999998</v>
      </c>
      <c r="N28" s="8" t="s">
        <v>365</v>
      </c>
      <c r="O28" s="8" t="s">
        <v>366</v>
      </c>
      <c r="P28" s="8" t="s">
        <v>286</v>
      </c>
      <c r="Q28" s="9" t="s">
        <v>287</v>
      </c>
      <c r="R28" s="4"/>
      <c r="S28" s="16">
        <v>5</v>
      </c>
      <c r="T28" s="8" t="s">
        <v>364</v>
      </c>
      <c r="U28" s="39">
        <f>M28</f>
        <v>30.599999999999998</v>
      </c>
      <c r="V28" s="9" t="s">
        <v>367</v>
      </c>
    </row>
    <row r="29" spans="1:22" ht="409.5">
      <c r="A29" s="34" t="s">
        <v>368</v>
      </c>
      <c r="B29" s="53" t="s">
        <v>143</v>
      </c>
      <c r="C29" s="53" t="s">
        <v>369</v>
      </c>
      <c r="D29" s="53" t="s">
        <v>290</v>
      </c>
      <c r="E29" s="53">
        <v>4</v>
      </c>
      <c r="F29" s="53">
        <v>4</v>
      </c>
      <c r="G29" s="53">
        <v>4</v>
      </c>
      <c r="H29" s="53">
        <v>4</v>
      </c>
      <c r="I29" s="54">
        <v>0.65</v>
      </c>
      <c r="J29" s="53">
        <v>2</v>
      </c>
      <c r="K29" s="53" t="s">
        <v>341</v>
      </c>
      <c r="L29" s="53" t="s">
        <v>80</v>
      </c>
      <c r="M29" s="55">
        <f t="shared" si="0"/>
        <v>21.299200000000003</v>
      </c>
      <c r="N29" s="53" t="s">
        <v>370</v>
      </c>
      <c r="O29" s="53" t="s">
        <v>371</v>
      </c>
      <c r="P29" s="53" t="s">
        <v>286</v>
      </c>
      <c r="Q29" s="56" t="s">
        <v>287</v>
      </c>
      <c r="R29" s="4"/>
      <c r="S29" s="24">
        <v>6</v>
      </c>
      <c r="T29" s="10" t="s">
        <v>372</v>
      </c>
      <c r="U29" s="40">
        <f>M34</f>
        <v>30.599999999999998</v>
      </c>
      <c r="V29" s="11" t="s">
        <v>373</v>
      </c>
    </row>
    <row r="30" spans="1:22" ht="409.5">
      <c r="A30" s="16" t="s">
        <v>374</v>
      </c>
      <c r="B30" s="8" t="s">
        <v>145</v>
      </c>
      <c r="C30" s="8" t="s">
        <v>361</v>
      </c>
      <c r="D30" s="8" t="s">
        <v>281</v>
      </c>
      <c r="E30" s="8">
        <v>4</v>
      </c>
      <c r="F30" s="8">
        <v>5</v>
      </c>
      <c r="G30" s="8">
        <v>4</v>
      </c>
      <c r="H30" s="8">
        <v>5</v>
      </c>
      <c r="I30" s="57">
        <v>0.9</v>
      </c>
      <c r="J30" s="8">
        <v>3</v>
      </c>
      <c r="K30" s="8" t="s">
        <v>375</v>
      </c>
      <c r="L30" s="8" t="s">
        <v>101</v>
      </c>
      <c r="M30" s="39">
        <f t="shared" si="0"/>
        <v>34.56</v>
      </c>
      <c r="N30" s="8" t="s">
        <v>376</v>
      </c>
      <c r="O30" s="8" t="s">
        <v>377</v>
      </c>
      <c r="P30" s="8" t="s">
        <v>286</v>
      </c>
      <c r="Q30" s="9" t="s">
        <v>287</v>
      </c>
      <c r="R30" s="4"/>
      <c r="S30" s="4"/>
      <c r="T30" s="4"/>
      <c r="U30" s="4"/>
      <c r="V30" s="4"/>
    </row>
    <row r="31" spans="1:22" ht="409.5">
      <c r="A31" s="34" t="s">
        <v>378</v>
      </c>
      <c r="B31" s="53" t="s">
        <v>145</v>
      </c>
      <c r="C31" s="53" t="s">
        <v>355</v>
      </c>
      <c r="D31" s="53" t="s">
        <v>290</v>
      </c>
      <c r="E31" s="53">
        <v>5</v>
      </c>
      <c r="F31" s="53">
        <v>5</v>
      </c>
      <c r="G31" s="53">
        <v>4</v>
      </c>
      <c r="H31" s="53">
        <v>4</v>
      </c>
      <c r="I31" s="54">
        <v>0.7</v>
      </c>
      <c r="J31" s="53">
        <v>2</v>
      </c>
      <c r="K31" s="53" t="s">
        <v>379</v>
      </c>
      <c r="L31" s="53" t="s">
        <v>380</v>
      </c>
      <c r="M31" s="55">
        <f t="shared" si="0"/>
        <v>35.839999999999996</v>
      </c>
      <c r="N31" s="53" t="s">
        <v>381</v>
      </c>
      <c r="O31" s="53" t="s">
        <v>382</v>
      </c>
      <c r="P31" s="53" t="s">
        <v>286</v>
      </c>
      <c r="Q31" s="56" t="s">
        <v>287</v>
      </c>
      <c r="R31" s="4"/>
      <c r="S31" s="4"/>
      <c r="T31" s="4"/>
      <c r="U31" s="4"/>
      <c r="V31" s="4"/>
    </row>
    <row r="32" spans="1:22" ht="409.5">
      <c r="A32" s="16" t="s">
        <v>383</v>
      </c>
      <c r="B32" s="8" t="s">
        <v>145</v>
      </c>
      <c r="C32" s="8" t="s">
        <v>384</v>
      </c>
      <c r="D32" s="8" t="s">
        <v>281</v>
      </c>
      <c r="E32" s="8">
        <v>4</v>
      </c>
      <c r="F32" s="8">
        <v>4</v>
      </c>
      <c r="G32" s="8">
        <v>4</v>
      </c>
      <c r="H32" s="8">
        <v>3</v>
      </c>
      <c r="I32" s="57">
        <v>0.65</v>
      </c>
      <c r="J32" s="8">
        <v>2</v>
      </c>
      <c r="K32" s="8" t="s">
        <v>322</v>
      </c>
      <c r="L32" s="8" t="s">
        <v>101</v>
      </c>
      <c r="M32" s="39">
        <f t="shared" si="0"/>
        <v>15.974400000000003</v>
      </c>
      <c r="N32" s="8" t="s">
        <v>385</v>
      </c>
      <c r="O32" s="8" t="s">
        <v>386</v>
      </c>
      <c r="P32" s="8" t="s">
        <v>286</v>
      </c>
      <c r="Q32" s="9" t="s">
        <v>287</v>
      </c>
      <c r="R32" s="4"/>
      <c r="S32" s="4"/>
      <c r="T32" s="4"/>
      <c r="U32" s="4"/>
      <c r="V32" s="4"/>
    </row>
    <row r="33" spans="1:22" ht="409.5">
      <c r="A33" s="34" t="s">
        <v>387</v>
      </c>
      <c r="B33" s="53" t="s">
        <v>145</v>
      </c>
      <c r="C33" s="53" t="s">
        <v>388</v>
      </c>
      <c r="D33" s="53" t="s">
        <v>296</v>
      </c>
      <c r="E33" s="53">
        <v>3</v>
      </c>
      <c r="F33" s="53">
        <v>4</v>
      </c>
      <c r="G33" s="53">
        <v>3</v>
      </c>
      <c r="H33" s="53">
        <v>4</v>
      </c>
      <c r="I33" s="54">
        <v>0.45</v>
      </c>
      <c r="J33" s="53">
        <v>3</v>
      </c>
      <c r="K33" s="53" t="s">
        <v>347</v>
      </c>
      <c r="L33" s="53" t="s">
        <v>86</v>
      </c>
      <c r="M33" s="55">
        <f t="shared" si="0"/>
        <v>6.2207999999999997</v>
      </c>
      <c r="N33" s="53" t="s">
        <v>389</v>
      </c>
      <c r="O33" s="53" t="s">
        <v>390</v>
      </c>
      <c r="P33" s="53" t="s">
        <v>286</v>
      </c>
      <c r="Q33" s="56" t="s">
        <v>287</v>
      </c>
      <c r="R33" s="4"/>
      <c r="S33" s="4"/>
      <c r="T33" s="4"/>
      <c r="U33" s="4"/>
      <c r="V33" s="4"/>
    </row>
    <row r="34" spans="1:22" ht="409.5">
      <c r="A34" s="16" t="s">
        <v>391</v>
      </c>
      <c r="B34" s="8" t="s">
        <v>147</v>
      </c>
      <c r="C34" s="8" t="s">
        <v>372</v>
      </c>
      <c r="D34" s="8" t="s">
        <v>296</v>
      </c>
      <c r="E34" s="8">
        <v>5</v>
      </c>
      <c r="F34" s="8">
        <v>5</v>
      </c>
      <c r="G34" s="8">
        <v>5</v>
      </c>
      <c r="H34" s="8">
        <v>3</v>
      </c>
      <c r="I34" s="57">
        <v>0.85</v>
      </c>
      <c r="J34" s="8">
        <v>3</v>
      </c>
      <c r="K34" s="8" t="s">
        <v>291</v>
      </c>
      <c r="L34" s="8" t="s">
        <v>298</v>
      </c>
      <c r="M34" s="39">
        <f t="shared" si="0"/>
        <v>30.599999999999998</v>
      </c>
      <c r="N34" s="8" t="s">
        <v>392</v>
      </c>
      <c r="O34" s="8" t="s">
        <v>393</v>
      </c>
      <c r="P34" s="8" t="s">
        <v>286</v>
      </c>
      <c r="Q34" s="9" t="s">
        <v>287</v>
      </c>
      <c r="R34" s="4"/>
      <c r="S34" s="4"/>
      <c r="T34" s="4"/>
      <c r="U34" s="4"/>
      <c r="V34" s="4"/>
    </row>
    <row r="35" spans="1:22" ht="409.5">
      <c r="A35" s="34" t="s">
        <v>394</v>
      </c>
      <c r="B35" s="53" t="s">
        <v>147</v>
      </c>
      <c r="C35" s="53" t="s">
        <v>395</v>
      </c>
      <c r="D35" s="53" t="s">
        <v>290</v>
      </c>
      <c r="E35" s="53">
        <v>4</v>
      </c>
      <c r="F35" s="53">
        <v>4</v>
      </c>
      <c r="G35" s="53">
        <v>4</v>
      </c>
      <c r="H35" s="53">
        <v>4</v>
      </c>
      <c r="I35" s="54">
        <v>0.65</v>
      </c>
      <c r="J35" s="53">
        <v>2</v>
      </c>
      <c r="K35" s="53" t="s">
        <v>341</v>
      </c>
      <c r="L35" s="53" t="s">
        <v>313</v>
      </c>
      <c r="M35" s="55">
        <f t="shared" si="0"/>
        <v>21.299200000000003</v>
      </c>
      <c r="N35" s="53" t="s">
        <v>396</v>
      </c>
      <c r="O35" s="53" t="s">
        <v>397</v>
      </c>
      <c r="P35" s="53" t="s">
        <v>286</v>
      </c>
      <c r="Q35" s="56" t="s">
        <v>287</v>
      </c>
      <c r="R35" s="4"/>
      <c r="S35" s="4"/>
      <c r="T35" s="4"/>
      <c r="U35" s="4"/>
      <c r="V35" s="4"/>
    </row>
    <row r="36" spans="1:22" ht="409.5">
      <c r="A36" s="16" t="s">
        <v>398</v>
      </c>
      <c r="B36" s="8" t="s">
        <v>147</v>
      </c>
      <c r="C36" s="8" t="s">
        <v>399</v>
      </c>
      <c r="D36" s="8" t="s">
        <v>281</v>
      </c>
      <c r="E36" s="8">
        <v>4</v>
      </c>
      <c r="F36" s="8">
        <v>4</v>
      </c>
      <c r="G36" s="8">
        <v>3</v>
      </c>
      <c r="H36" s="8">
        <v>4</v>
      </c>
      <c r="I36" s="57">
        <v>0.6</v>
      </c>
      <c r="J36" s="8">
        <v>2</v>
      </c>
      <c r="K36" s="8" t="s">
        <v>400</v>
      </c>
      <c r="L36" s="8" t="s">
        <v>101</v>
      </c>
      <c r="M36" s="39">
        <f t="shared" si="0"/>
        <v>14.7456</v>
      </c>
      <c r="N36" s="8" t="s">
        <v>401</v>
      </c>
      <c r="O36" s="8" t="s">
        <v>402</v>
      </c>
      <c r="P36" s="8" t="s">
        <v>286</v>
      </c>
      <c r="Q36" s="9" t="s">
        <v>287</v>
      </c>
      <c r="R36" s="4"/>
      <c r="S36" s="4"/>
      <c r="T36" s="4"/>
      <c r="U36" s="4"/>
      <c r="V36" s="4"/>
    </row>
    <row r="37" spans="1:22" ht="409.5">
      <c r="A37" s="41" t="s">
        <v>403</v>
      </c>
      <c r="B37" s="58" t="s">
        <v>147</v>
      </c>
      <c r="C37" s="58" t="s">
        <v>404</v>
      </c>
      <c r="D37" s="58" t="s">
        <v>296</v>
      </c>
      <c r="E37" s="58">
        <v>3</v>
      </c>
      <c r="F37" s="58">
        <v>3</v>
      </c>
      <c r="G37" s="58">
        <v>3</v>
      </c>
      <c r="H37" s="58">
        <v>4</v>
      </c>
      <c r="I37" s="59">
        <v>0.5</v>
      </c>
      <c r="J37" s="58">
        <v>3</v>
      </c>
      <c r="K37" s="58" t="s">
        <v>341</v>
      </c>
      <c r="L37" s="58" t="s">
        <v>298</v>
      </c>
      <c r="M37" s="60">
        <f t="shared" si="0"/>
        <v>5.1839999999999993</v>
      </c>
      <c r="N37" s="58" t="s">
        <v>405</v>
      </c>
      <c r="O37" s="58" t="s">
        <v>406</v>
      </c>
      <c r="P37" s="58" t="s">
        <v>286</v>
      </c>
      <c r="Q37" s="61" t="s">
        <v>287</v>
      </c>
      <c r="R37" s="4"/>
      <c r="S37" s="4"/>
      <c r="T37" s="4"/>
      <c r="U37" s="4"/>
      <c r="V37" s="4"/>
    </row>
    <row r="38" spans="1:22">
      <c r="A38" s="4"/>
      <c r="B38" s="4"/>
      <c r="C38" s="4"/>
      <c r="D38" s="4"/>
      <c r="E38" s="4"/>
      <c r="F38" s="4"/>
      <c r="G38" s="4"/>
      <c r="H38" s="4"/>
      <c r="I38" s="4"/>
      <c r="J38" s="4"/>
      <c r="K38" s="4"/>
      <c r="L38" s="4"/>
      <c r="M38" s="4"/>
      <c r="N38" s="4"/>
      <c r="O38" s="4"/>
      <c r="P38" s="4"/>
      <c r="Q38" s="4"/>
      <c r="R38" s="4"/>
      <c r="S38" s="4"/>
      <c r="T38" s="4"/>
      <c r="U38" s="4"/>
      <c r="V38" s="4"/>
    </row>
    <row r="39" spans="1:22">
      <c r="A39" s="4"/>
      <c r="B39" s="4"/>
      <c r="C39" s="4"/>
      <c r="D39" s="4"/>
      <c r="E39" s="4"/>
      <c r="F39" s="4"/>
      <c r="G39" s="4"/>
      <c r="H39" s="4"/>
      <c r="I39" s="4"/>
      <c r="J39" s="4"/>
      <c r="K39" s="4"/>
      <c r="L39" s="4"/>
      <c r="M39" s="4"/>
      <c r="N39" s="4"/>
      <c r="O39" s="4"/>
      <c r="P39" s="4"/>
      <c r="Q39" s="4"/>
      <c r="R39" s="4"/>
      <c r="S39" s="4"/>
      <c r="T39" s="4"/>
      <c r="U39" s="4"/>
      <c r="V39" s="4"/>
    </row>
    <row r="40" spans="1:22" ht="16" customHeight="1">
      <c r="A40" s="234" t="s">
        <v>407</v>
      </c>
      <c r="B40" s="234"/>
      <c r="C40" s="234"/>
      <c r="D40" s="234"/>
      <c r="E40" s="234"/>
      <c r="F40" s="234"/>
      <c r="G40" s="234"/>
      <c r="H40" s="234"/>
      <c r="I40" s="234"/>
      <c r="J40" s="234"/>
      <c r="K40" s="234"/>
      <c r="L40" s="234"/>
      <c r="M40" s="234"/>
      <c r="N40" s="234"/>
      <c r="O40" s="234"/>
      <c r="P40" s="234"/>
      <c r="Q40" s="234"/>
      <c r="R40" s="234"/>
      <c r="S40" s="234"/>
      <c r="T40" s="234"/>
      <c r="U40" s="234"/>
      <c r="V40" s="234"/>
    </row>
    <row r="41" spans="1:22" ht="24" customHeight="1">
      <c r="A41" s="46" t="s">
        <v>225</v>
      </c>
      <c r="B41" s="47" t="s">
        <v>408</v>
      </c>
      <c r="C41" s="47" t="s">
        <v>219</v>
      </c>
      <c r="D41" s="47" t="s">
        <v>220</v>
      </c>
      <c r="E41" s="47" t="s">
        <v>274</v>
      </c>
      <c r="F41" s="47" t="s">
        <v>169</v>
      </c>
      <c r="G41" s="47" t="s">
        <v>409</v>
      </c>
      <c r="H41" s="48" t="s">
        <v>410</v>
      </c>
      <c r="I41" s="4"/>
      <c r="J41" s="241" t="s">
        <v>411</v>
      </c>
      <c r="K41" s="241"/>
      <c r="L41" s="241"/>
      <c r="M41" s="241"/>
      <c r="N41" s="241"/>
      <c r="O41" s="241"/>
      <c r="P41" s="241"/>
      <c r="Q41" s="241"/>
      <c r="R41" s="241"/>
      <c r="S41" s="241"/>
      <c r="T41" s="241"/>
      <c r="U41" s="241"/>
      <c r="V41" s="241"/>
    </row>
    <row r="42" spans="1:22" ht="34.5">
      <c r="A42" s="12" t="s">
        <v>228</v>
      </c>
      <c r="B42" s="6" t="s">
        <v>412</v>
      </c>
      <c r="C42" s="6" t="s">
        <v>413</v>
      </c>
      <c r="D42" s="6" t="s">
        <v>414</v>
      </c>
      <c r="E42" s="6">
        <v>5</v>
      </c>
      <c r="F42" s="6">
        <v>5</v>
      </c>
      <c r="G42" s="6">
        <v>5</v>
      </c>
      <c r="H42" s="62">
        <f>E42/5*F42/5*G42/5*100</f>
        <v>100</v>
      </c>
      <c r="I42" s="4"/>
      <c r="J42" s="241"/>
      <c r="K42" s="241"/>
      <c r="L42" s="241"/>
      <c r="M42" s="241"/>
      <c r="N42" s="241"/>
      <c r="O42" s="241"/>
      <c r="P42" s="241"/>
      <c r="Q42" s="241"/>
      <c r="R42" s="241"/>
      <c r="S42" s="241"/>
      <c r="T42" s="241"/>
      <c r="U42" s="241"/>
      <c r="V42" s="241"/>
    </row>
    <row r="43" spans="1:22" ht="34.5">
      <c r="A43" s="16" t="s">
        <v>229</v>
      </c>
      <c r="B43" s="8" t="s">
        <v>415</v>
      </c>
      <c r="C43" s="8" t="s">
        <v>416</v>
      </c>
      <c r="D43" s="8" t="s">
        <v>417</v>
      </c>
      <c r="E43" s="8">
        <v>5</v>
      </c>
      <c r="F43" s="8">
        <v>5</v>
      </c>
      <c r="G43" s="8">
        <v>4</v>
      </c>
      <c r="H43" s="63">
        <f>E43/5*F43/5*G43/5*100</f>
        <v>80</v>
      </c>
      <c r="I43" s="4"/>
      <c r="J43" s="308" t="s">
        <v>418</v>
      </c>
      <c r="K43" s="309"/>
      <c r="L43" s="309"/>
      <c r="M43" s="309"/>
      <c r="N43" s="309"/>
      <c r="O43" s="309"/>
      <c r="P43" s="310"/>
      <c r="Q43" s="317" t="s">
        <v>419</v>
      </c>
      <c r="R43" s="318"/>
      <c r="S43" s="318"/>
      <c r="T43" s="318"/>
      <c r="U43" s="318"/>
      <c r="V43" s="319"/>
    </row>
    <row r="44" spans="1:22">
      <c r="A44" s="24" t="s">
        <v>128</v>
      </c>
      <c r="B44" s="10" t="s">
        <v>420</v>
      </c>
      <c r="C44" s="10"/>
      <c r="D44" s="10"/>
      <c r="E44" s="10"/>
      <c r="F44" s="10"/>
      <c r="G44" s="10"/>
      <c r="H44" s="11"/>
      <c r="I44" s="4"/>
      <c r="J44" s="311"/>
      <c r="K44" s="312"/>
      <c r="L44" s="312"/>
      <c r="M44" s="312"/>
      <c r="N44" s="312"/>
      <c r="O44" s="312"/>
      <c r="P44" s="313"/>
      <c r="Q44" s="320"/>
      <c r="R44" s="321"/>
      <c r="S44" s="321"/>
      <c r="T44" s="321"/>
      <c r="U44" s="321"/>
      <c r="V44" s="322"/>
    </row>
    <row r="45" spans="1:22">
      <c r="A45" s="4"/>
      <c r="B45" s="4"/>
      <c r="C45" s="4"/>
      <c r="D45" s="4"/>
      <c r="E45" s="4"/>
      <c r="F45" s="4"/>
      <c r="G45" s="4"/>
      <c r="H45" s="4"/>
      <c r="I45" s="4"/>
      <c r="J45" s="311"/>
      <c r="K45" s="312"/>
      <c r="L45" s="312"/>
      <c r="M45" s="312"/>
      <c r="N45" s="312"/>
      <c r="O45" s="312"/>
      <c r="P45" s="313"/>
      <c r="Q45" s="320"/>
      <c r="R45" s="321"/>
      <c r="S45" s="321"/>
      <c r="T45" s="321"/>
      <c r="U45" s="321"/>
      <c r="V45" s="322"/>
    </row>
    <row r="46" spans="1:22">
      <c r="A46" s="4"/>
      <c r="B46" s="4"/>
      <c r="C46" s="4"/>
      <c r="D46" s="4"/>
      <c r="E46" s="4"/>
      <c r="F46" s="4"/>
      <c r="G46" s="4"/>
      <c r="H46" s="4"/>
      <c r="I46" s="4"/>
      <c r="J46" s="311"/>
      <c r="K46" s="312"/>
      <c r="L46" s="312"/>
      <c r="M46" s="312"/>
      <c r="N46" s="312"/>
      <c r="O46" s="312"/>
      <c r="P46" s="313"/>
      <c r="Q46" s="320"/>
      <c r="R46" s="321"/>
      <c r="S46" s="321"/>
      <c r="T46" s="321"/>
      <c r="U46" s="321"/>
      <c r="V46" s="322"/>
    </row>
    <row r="47" spans="1:22">
      <c r="A47" s="4"/>
      <c r="B47" s="4"/>
      <c r="C47" s="4"/>
      <c r="D47" s="4"/>
      <c r="E47" s="4"/>
      <c r="F47" s="4"/>
      <c r="G47" s="4"/>
      <c r="H47" s="4"/>
      <c r="I47" s="4"/>
      <c r="J47" s="311"/>
      <c r="K47" s="312"/>
      <c r="L47" s="312"/>
      <c r="M47" s="312"/>
      <c r="N47" s="312"/>
      <c r="O47" s="312"/>
      <c r="P47" s="313"/>
      <c r="Q47" s="320"/>
      <c r="R47" s="321"/>
      <c r="S47" s="321"/>
      <c r="T47" s="321"/>
      <c r="U47" s="321"/>
      <c r="V47" s="322"/>
    </row>
    <row r="48" spans="1:22">
      <c r="A48" s="4"/>
      <c r="B48" s="4"/>
      <c r="C48" s="4"/>
      <c r="D48" s="4"/>
      <c r="E48" s="4"/>
      <c r="F48" s="4"/>
      <c r="G48" s="4"/>
      <c r="H48" s="4"/>
      <c r="I48" s="4"/>
      <c r="J48" s="311"/>
      <c r="K48" s="312"/>
      <c r="L48" s="312"/>
      <c r="M48" s="312"/>
      <c r="N48" s="312"/>
      <c r="O48" s="312"/>
      <c r="P48" s="313"/>
      <c r="Q48" s="320"/>
      <c r="R48" s="321"/>
      <c r="S48" s="321"/>
      <c r="T48" s="321"/>
      <c r="U48" s="321"/>
      <c r="V48" s="322"/>
    </row>
    <row r="49" spans="1:22">
      <c r="A49" s="4"/>
      <c r="B49" s="4"/>
      <c r="C49" s="4"/>
      <c r="D49" s="4"/>
      <c r="E49" s="4"/>
      <c r="F49" s="4"/>
      <c r="G49" s="4"/>
      <c r="H49" s="4"/>
      <c r="I49" s="4"/>
      <c r="J49" s="314"/>
      <c r="K49" s="315"/>
      <c r="L49" s="315"/>
      <c r="M49" s="315"/>
      <c r="N49" s="315"/>
      <c r="O49" s="315"/>
      <c r="P49" s="316"/>
      <c r="Q49" s="323"/>
      <c r="R49" s="324"/>
      <c r="S49" s="324"/>
      <c r="T49" s="324"/>
      <c r="U49" s="324"/>
      <c r="V49" s="325"/>
    </row>
    <row r="50" spans="1:22">
      <c r="A50" s="4"/>
      <c r="B50" s="4"/>
      <c r="C50" s="4"/>
      <c r="D50" s="4"/>
      <c r="E50" s="4"/>
      <c r="F50" s="4"/>
      <c r="G50" s="4"/>
      <c r="H50" s="4"/>
      <c r="I50" s="4"/>
      <c r="J50" s="326" t="s">
        <v>421</v>
      </c>
      <c r="K50" s="327"/>
      <c r="L50" s="327"/>
      <c r="M50" s="327"/>
      <c r="N50" s="327"/>
      <c r="O50" s="327"/>
      <c r="P50" s="328"/>
      <c r="Q50" s="335" t="s">
        <v>422</v>
      </c>
      <c r="R50" s="336"/>
      <c r="S50" s="336"/>
      <c r="T50" s="336"/>
      <c r="U50" s="336"/>
      <c r="V50" s="337"/>
    </row>
    <row r="51" spans="1:22">
      <c r="A51" s="4"/>
      <c r="B51" s="4"/>
      <c r="C51" s="4"/>
      <c r="D51" s="4"/>
      <c r="E51" s="4"/>
      <c r="F51" s="4"/>
      <c r="G51" s="4"/>
      <c r="H51" s="4"/>
      <c r="I51" s="4"/>
      <c r="J51" s="329"/>
      <c r="K51" s="330"/>
      <c r="L51" s="330"/>
      <c r="M51" s="330"/>
      <c r="N51" s="330"/>
      <c r="O51" s="330"/>
      <c r="P51" s="331"/>
      <c r="Q51" s="338"/>
      <c r="R51" s="339"/>
      <c r="S51" s="339"/>
      <c r="T51" s="339"/>
      <c r="U51" s="339"/>
      <c r="V51" s="340"/>
    </row>
    <row r="52" spans="1:22">
      <c r="A52" s="4"/>
      <c r="B52" s="4"/>
      <c r="C52" s="4"/>
      <c r="D52" s="4"/>
      <c r="E52" s="4"/>
      <c r="F52" s="4"/>
      <c r="G52" s="4"/>
      <c r="H52" s="4"/>
      <c r="I52" s="4"/>
      <c r="J52" s="329"/>
      <c r="K52" s="330"/>
      <c r="L52" s="330"/>
      <c r="M52" s="330"/>
      <c r="N52" s="330"/>
      <c r="O52" s="330"/>
      <c r="P52" s="331"/>
      <c r="Q52" s="338"/>
      <c r="R52" s="339"/>
      <c r="S52" s="339"/>
      <c r="T52" s="339"/>
      <c r="U52" s="339"/>
      <c r="V52" s="340"/>
    </row>
    <row r="53" spans="1:22">
      <c r="A53" s="4"/>
      <c r="B53" s="4"/>
      <c r="C53" s="4"/>
      <c r="D53" s="4"/>
      <c r="E53" s="4"/>
      <c r="F53" s="4"/>
      <c r="G53" s="4"/>
      <c r="H53" s="4"/>
      <c r="I53" s="4"/>
      <c r="J53" s="329"/>
      <c r="K53" s="330"/>
      <c r="L53" s="330"/>
      <c r="M53" s="330"/>
      <c r="N53" s="330"/>
      <c r="O53" s="330"/>
      <c r="P53" s="331"/>
      <c r="Q53" s="338"/>
      <c r="R53" s="339"/>
      <c r="S53" s="339"/>
      <c r="T53" s="339"/>
      <c r="U53" s="339"/>
      <c r="V53" s="340"/>
    </row>
    <row r="54" spans="1:22">
      <c r="A54" s="4"/>
      <c r="B54" s="4"/>
      <c r="C54" s="4"/>
      <c r="D54" s="4"/>
      <c r="E54" s="4"/>
      <c r="F54" s="4"/>
      <c r="G54" s="4"/>
      <c r="H54" s="4"/>
      <c r="I54" s="4"/>
      <c r="J54" s="329"/>
      <c r="K54" s="330"/>
      <c r="L54" s="330"/>
      <c r="M54" s="330"/>
      <c r="N54" s="330"/>
      <c r="O54" s="330"/>
      <c r="P54" s="331"/>
      <c r="Q54" s="338"/>
      <c r="R54" s="339"/>
      <c r="S54" s="339"/>
      <c r="T54" s="339"/>
      <c r="U54" s="339"/>
      <c r="V54" s="340"/>
    </row>
    <row r="55" spans="1:22">
      <c r="A55" s="4"/>
      <c r="B55" s="4"/>
      <c r="C55" s="4"/>
      <c r="D55" s="4"/>
      <c r="E55" s="4"/>
      <c r="F55" s="4"/>
      <c r="G55" s="4"/>
      <c r="H55" s="4"/>
      <c r="I55" s="4"/>
      <c r="J55" s="329"/>
      <c r="K55" s="330"/>
      <c r="L55" s="330"/>
      <c r="M55" s="330"/>
      <c r="N55" s="330"/>
      <c r="O55" s="330"/>
      <c r="P55" s="331"/>
      <c r="Q55" s="338"/>
      <c r="R55" s="339"/>
      <c r="S55" s="339"/>
      <c r="T55" s="339"/>
      <c r="U55" s="339"/>
      <c r="V55" s="340"/>
    </row>
    <row r="56" spans="1:22">
      <c r="A56" s="4"/>
      <c r="B56" s="4"/>
      <c r="C56" s="4"/>
      <c r="D56" s="4"/>
      <c r="E56" s="4"/>
      <c r="F56" s="4"/>
      <c r="G56" s="4"/>
      <c r="H56" s="4"/>
      <c r="I56" s="4"/>
      <c r="J56" s="332"/>
      <c r="K56" s="333"/>
      <c r="L56" s="333"/>
      <c r="M56" s="333"/>
      <c r="N56" s="333"/>
      <c r="O56" s="333"/>
      <c r="P56" s="334"/>
      <c r="Q56" s="341"/>
      <c r="R56" s="342"/>
      <c r="S56" s="342"/>
      <c r="T56" s="342"/>
      <c r="U56" s="342"/>
      <c r="V56" s="343"/>
    </row>
    <row r="57" spans="1:22">
      <c r="A57" s="4"/>
      <c r="B57" s="4"/>
      <c r="C57" s="4"/>
      <c r="D57" s="4"/>
      <c r="E57" s="4"/>
      <c r="F57" s="4"/>
      <c r="G57" s="4"/>
      <c r="H57" s="4"/>
      <c r="I57" s="4"/>
      <c r="J57" s="241" t="s">
        <v>423</v>
      </c>
      <c r="K57" s="241"/>
      <c r="L57" s="241"/>
      <c r="M57" s="241"/>
      <c r="N57" s="241"/>
      <c r="O57" s="241"/>
      <c r="P57" s="241"/>
      <c r="Q57" s="241"/>
      <c r="R57" s="241"/>
      <c r="S57" s="241"/>
      <c r="T57" s="241"/>
      <c r="U57" s="241"/>
      <c r="V57" s="241"/>
    </row>
    <row r="58" spans="1:22">
      <c r="A58" s="4"/>
      <c r="B58" s="4"/>
      <c r="C58" s="4"/>
      <c r="D58" s="4"/>
      <c r="E58" s="4"/>
      <c r="F58" s="4"/>
      <c r="G58" s="4"/>
      <c r="H58" s="4"/>
      <c r="I58" s="4"/>
      <c r="J58" s="241"/>
      <c r="K58" s="241"/>
      <c r="L58" s="241"/>
      <c r="M58" s="241"/>
      <c r="N58" s="241"/>
      <c r="O58" s="241"/>
      <c r="P58" s="241"/>
      <c r="Q58" s="241"/>
      <c r="R58" s="241"/>
      <c r="S58" s="241"/>
      <c r="T58" s="241"/>
      <c r="U58" s="241"/>
      <c r="V58" s="241"/>
    </row>
    <row r="59" spans="1:22">
      <c r="A59" s="4"/>
      <c r="B59" s="4"/>
      <c r="C59" s="4"/>
      <c r="D59" s="4"/>
      <c r="E59" s="4"/>
      <c r="F59" s="4"/>
      <c r="G59" s="4"/>
      <c r="H59" s="4"/>
      <c r="I59" s="4"/>
      <c r="J59" s="344" t="s">
        <v>424</v>
      </c>
      <c r="K59" s="344"/>
      <c r="L59" s="344"/>
      <c r="M59" s="344"/>
      <c r="N59" s="344"/>
      <c r="O59" s="344"/>
      <c r="P59" s="344"/>
      <c r="Q59" s="344" t="s">
        <v>425</v>
      </c>
      <c r="R59" s="344"/>
      <c r="S59" s="344"/>
      <c r="T59" s="344"/>
      <c r="U59" s="344"/>
      <c r="V59" s="344"/>
    </row>
    <row r="60" spans="1:22">
      <c r="A60" s="4"/>
      <c r="B60" s="4"/>
      <c r="C60" s="4"/>
      <c r="D60" s="4"/>
      <c r="E60" s="4"/>
      <c r="F60" s="4"/>
      <c r="G60" s="4"/>
      <c r="H60" s="4"/>
      <c r="I60" s="4"/>
      <c r="J60" s="344"/>
      <c r="K60" s="344"/>
      <c r="L60" s="344"/>
      <c r="M60" s="344"/>
      <c r="N60" s="344"/>
      <c r="O60" s="344"/>
      <c r="P60" s="344"/>
      <c r="Q60" s="344"/>
      <c r="R60" s="344"/>
      <c r="S60" s="344"/>
      <c r="T60" s="344"/>
      <c r="U60" s="344"/>
      <c r="V60" s="344"/>
    </row>
    <row r="61" spans="1:22">
      <c r="A61" s="4"/>
      <c r="B61" s="4"/>
      <c r="C61" s="4"/>
      <c r="D61" s="4"/>
      <c r="E61" s="4"/>
      <c r="F61" s="4"/>
      <c r="G61" s="4"/>
      <c r="H61" s="4"/>
      <c r="I61" s="4"/>
      <c r="J61" s="4"/>
      <c r="K61" s="4"/>
      <c r="L61" s="4"/>
      <c r="M61" s="4"/>
      <c r="N61" s="4"/>
      <c r="O61" s="4"/>
      <c r="P61" s="4"/>
      <c r="Q61" s="4"/>
      <c r="R61" s="4"/>
      <c r="S61" s="4"/>
      <c r="T61" s="4"/>
      <c r="U61" s="4"/>
      <c r="V61" s="4"/>
    </row>
    <row r="62" spans="1:22" ht="16" customHeight="1">
      <c r="A62" s="104" t="s">
        <v>426</v>
      </c>
      <c r="B62" s="104"/>
      <c r="C62" s="104"/>
      <c r="D62" s="104"/>
      <c r="E62" s="104"/>
      <c r="F62" s="104"/>
      <c r="G62" s="104"/>
      <c r="H62" s="104"/>
      <c r="I62" s="104"/>
      <c r="J62" s="104"/>
      <c r="K62" s="104"/>
      <c r="L62" s="104"/>
      <c r="M62" s="104"/>
      <c r="N62" s="104"/>
      <c r="O62" s="104"/>
      <c r="P62" s="104"/>
      <c r="Q62" s="104"/>
      <c r="R62" s="104"/>
      <c r="S62" s="104"/>
      <c r="T62" s="104"/>
      <c r="U62" s="104"/>
      <c r="V62" s="104"/>
    </row>
    <row r="63" spans="1:22" ht="24" customHeight="1">
      <c r="A63" s="1" t="s">
        <v>242</v>
      </c>
      <c r="B63" s="2" t="s">
        <v>56</v>
      </c>
      <c r="C63" s="2" t="s">
        <v>49</v>
      </c>
      <c r="D63" s="2" t="s">
        <v>427</v>
      </c>
      <c r="E63" s="2" t="s">
        <v>58</v>
      </c>
      <c r="F63" s="2" t="s">
        <v>428</v>
      </c>
      <c r="G63" s="2" t="s">
        <v>429</v>
      </c>
      <c r="H63" s="2" t="s">
        <v>430</v>
      </c>
      <c r="I63" s="2" t="s">
        <v>431</v>
      </c>
      <c r="J63" s="2" t="s">
        <v>432</v>
      </c>
      <c r="K63" s="2" t="s">
        <v>433</v>
      </c>
      <c r="L63" s="2" t="s">
        <v>434</v>
      </c>
      <c r="M63" s="3" t="s">
        <v>435</v>
      </c>
      <c r="N63" s="4"/>
      <c r="O63" s="1" t="s">
        <v>242</v>
      </c>
      <c r="P63" s="2" t="s">
        <v>56</v>
      </c>
      <c r="Q63" s="3" t="s">
        <v>49</v>
      </c>
      <c r="R63" s="4"/>
      <c r="S63" s="4"/>
      <c r="T63" s="4"/>
      <c r="U63" s="4"/>
      <c r="V63" s="4"/>
    </row>
    <row r="64" spans="1:22" ht="57.5">
      <c r="A64" s="12" t="s">
        <v>436</v>
      </c>
      <c r="B64" s="64">
        <v>19.5</v>
      </c>
      <c r="C64" s="14">
        <v>0.17199999999999999</v>
      </c>
      <c r="D64" s="13">
        <v>1.55</v>
      </c>
      <c r="E64" s="13">
        <v>12.8</v>
      </c>
      <c r="F64" s="14">
        <v>0.23</v>
      </c>
      <c r="G64" s="13">
        <v>1.1000000000000001</v>
      </c>
      <c r="H64" s="14">
        <v>0.03</v>
      </c>
      <c r="I64" s="65">
        <v>18</v>
      </c>
      <c r="J64" s="64">
        <f>B64-17.2</f>
        <v>2.3000000000000007</v>
      </c>
      <c r="K64" s="14">
        <f>C64-16%</f>
        <v>1.1999999999999983E-2</v>
      </c>
      <c r="L64" s="13">
        <f>D64-1.3</f>
        <v>0.25</v>
      </c>
      <c r="M64" s="7" t="s">
        <v>437</v>
      </c>
      <c r="N64" s="4"/>
      <c r="O64" s="12" t="s">
        <v>436</v>
      </c>
      <c r="P64" s="64">
        <v>19.5</v>
      </c>
      <c r="Q64" s="66">
        <v>0.17199999999999999</v>
      </c>
      <c r="R64" s="4"/>
      <c r="S64" s="4"/>
      <c r="T64" s="4"/>
      <c r="U64" s="4"/>
      <c r="V64" s="4"/>
    </row>
    <row r="65" spans="1:22" ht="57.5">
      <c r="A65" s="16" t="s">
        <v>438</v>
      </c>
      <c r="B65" s="67">
        <v>18.2</v>
      </c>
      <c r="C65" s="18">
        <v>0.154</v>
      </c>
      <c r="D65" s="17">
        <v>1.2</v>
      </c>
      <c r="E65" s="17">
        <v>11.7</v>
      </c>
      <c r="F65" s="18">
        <v>0.21</v>
      </c>
      <c r="G65" s="17">
        <v>1</v>
      </c>
      <c r="H65" s="18">
        <v>7.4999999999999997E-2</v>
      </c>
      <c r="I65" s="68">
        <v>28</v>
      </c>
      <c r="J65" s="67">
        <f>B65-17.2</f>
        <v>1</v>
      </c>
      <c r="K65" s="18">
        <f>C65-16%</f>
        <v>-6.0000000000000053E-3</v>
      </c>
      <c r="L65" s="17">
        <f>D65-1.3</f>
        <v>-0.10000000000000009</v>
      </c>
      <c r="M65" s="9" t="s">
        <v>439</v>
      </c>
      <c r="N65" s="4"/>
      <c r="O65" s="16" t="s">
        <v>438</v>
      </c>
      <c r="P65" s="67">
        <v>18.2</v>
      </c>
      <c r="Q65" s="69">
        <v>0.154</v>
      </c>
      <c r="R65" s="4"/>
      <c r="S65" s="4"/>
      <c r="T65" s="4"/>
      <c r="U65" s="4"/>
      <c r="V65" s="4"/>
    </row>
    <row r="66" spans="1:22" ht="57.5">
      <c r="A66" s="16" t="s">
        <v>440</v>
      </c>
      <c r="B66" s="67">
        <v>15.6</v>
      </c>
      <c r="C66" s="18">
        <v>0.14799999999999999</v>
      </c>
      <c r="D66" s="17">
        <v>1.05</v>
      </c>
      <c r="E66" s="17">
        <v>9</v>
      </c>
      <c r="F66" s="18">
        <v>0.24</v>
      </c>
      <c r="G66" s="17">
        <v>0.75</v>
      </c>
      <c r="H66" s="18">
        <v>2.5000000000000001E-2</v>
      </c>
      <c r="I66" s="68">
        <v>17</v>
      </c>
      <c r="J66" s="67">
        <f>B66-17.2</f>
        <v>-1.5999999999999996</v>
      </c>
      <c r="K66" s="18">
        <f>C66-16%</f>
        <v>-1.2000000000000011E-2</v>
      </c>
      <c r="L66" s="17">
        <f>D66-1.3</f>
        <v>-0.25</v>
      </c>
      <c r="M66" s="9" t="s">
        <v>441</v>
      </c>
      <c r="N66" s="4"/>
      <c r="O66" s="16" t="s">
        <v>440</v>
      </c>
      <c r="P66" s="67">
        <v>15.6</v>
      </c>
      <c r="Q66" s="69">
        <v>0.14799999999999999</v>
      </c>
      <c r="R66" s="4"/>
      <c r="S66" s="4"/>
      <c r="T66" s="4"/>
      <c r="U66" s="4"/>
      <c r="V66" s="4"/>
    </row>
    <row r="67" spans="1:22" ht="57.5">
      <c r="A67" s="24" t="s">
        <v>442</v>
      </c>
      <c r="B67" s="70">
        <v>14.2</v>
      </c>
      <c r="C67" s="25">
        <v>0.115</v>
      </c>
      <c r="D67" s="71">
        <v>0.55000000000000004</v>
      </c>
      <c r="E67" s="71">
        <v>8.1999999999999993</v>
      </c>
      <c r="F67" s="25">
        <v>0.19</v>
      </c>
      <c r="G67" s="71">
        <v>0.65</v>
      </c>
      <c r="H67" s="25">
        <v>0.1</v>
      </c>
      <c r="I67" s="72">
        <v>36</v>
      </c>
      <c r="J67" s="70">
        <f>B67-17.2</f>
        <v>-3</v>
      </c>
      <c r="K67" s="25">
        <f>C67-16%</f>
        <v>-4.4999999999999998E-2</v>
      </c>
      <c r="L67" s="71">
        <f>D67-1.3</f>
        <v>-0.75</v>
      </c>
      <c r="M67" s="11" t="s">
        <v>443</v>
      </c>
      <c r="N67" s="4"/>
      <c r="O67" s="24" t="s">
        <v>442</v>
      </c>
      <c r="P67" s="70">
        <v>14.2</v>
      </c>
      <c r="Q67" s="73">
        <v>0.115</v>
      </c>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ht="16" customHeight="1">
      <c r="A70" s="157" t="s">
        <v>444</v>
      </c>
      <c r="B70" s="157"/>
      <c r="C70" s="157"/>
      <c r="D70" s="157"/>
      <c r="E70" s="157"/>
      <c r="F70" s="157"/>
      <c r="G70" s="157"/>
      <c r="H70" s="157"/>
      <c r="I70" s="157"/>
      <c r="J70" s="157"/>
      <c r="K70" s="157"/>
      <c r="L70" s="157"/>
      <c r="M70" s="157"/>
      <c r="N70" s="4"/>
      <c r="O70" s="4"/>
      <c r="P70" s="4"/>
      <c r="Q70" s="4"/>
      <c r="R70" s="4"/>
      <c r="S70" s="4"/>
      <c r="T70" s="4"/>
      <c r="U70" s="4"/>
      <c r="V70" s="4"/>
    </row>
    <row r="71" spans="1:22" ht="24" customHeight="1">
      <c r="A71" s="26" t="s">
        <v>445</v>
      </c>
      <c r="B71" s="27" t="s">
        <v>446</v>
      </c>
      <c r="C71" s="27" t="s">
        <v>447</v>
      </c>
      <c r="D71" s="27" t="s">
        <v>438</v>
      </c>
      <c r="E71" s="27" t="s">
        <v>440</v>
      </c>
      <c r="F71" s="27" t="s">
        <v>442</v>
      </c>
      <c r="G71" s="27" t="s">
        <v>448</v>
      </c>
      <c r="H71" s="27" t="s">
        <v>449</v>
      </c>
      <c r="I71" s="27" t="s">
        <v>450</v>
      </c>
      <c r="J71" s="27" t="s">
        <v>451</v>
      </c>
      <c r="K71" s="27" t="s">
        <v>452</v>
      </c>
      <c r="L71" s="27" t="s">
        <v>453</v>
      </c>
      <c r="M71" s="28" t="s">
        <v>337</v>
      </c>
      <c r="N71" s="4"/>
      <c r="O71" s="4"/>
      <c r="P71" s="4"/>
      <c r="Q71" s="4"/>
      <c r="R71" s="4"/>
      <c r="S71" s="4"/>
      <c r="T71" s="4"/>
      <c r="U71" s="4"/>
      <c r="V71" s="4"/>
    </row>
    <row r="72" spans="1:22" ht="46">
      <c r="A72" s="12" t="s">
        <v>454</v>
      </c>
      <c r="B72" s="74">
        <v>160</v>
      </c>
      <c r="C72" s="6">
        <v>5</v>
      </c>
      <c r="D72" s="6">
        <v>5</v>
      </c>
      <c r="E72" s="6">
        <v>4</v>
      </c>
      <c r="F72" s="6">
        <v>4</v>
      </c>
      <c r="G72" s="6" t="s">
        <v>455</v>
      </c>
      <c r="H72" s="6" t="s">
        <v>456</v>
      </c>
      <c r="I72" s="6" t="s">
        <v>91</v>
      </c>
      <c r="J72" s="6" t="s">
        <v>457</v>
      </c>
      <c r="K72" s="6" t="s">
        <v>458</v>
      </c>
      <c r="L72" s="6" t="s">
        <v>459</v>
      </c>
      <c r="M72" s="7">
        <v>1</v>
      </c>
      <c r="N72" s="4"/>
      <c r="O72" s="4"/>
      <c r="P72" s="4"/>
      <c r="Q72" s="4"/>
      <c r="R72" s="4"/>
      <c r="S72" s="4"/>
      <c r="T72" s="4"/>
      <c r="U72" s="4"/>
      <c r="V72" s="4"/>
    </row>
    <row r="73" spans="1:22" ht="46">
      <c r="A73" s="16" t="s">
        <v>460</v>
      </c>
      <c r="B73" s="75">
        <v>130</v>
      </c>
      <c r="C73" s="8">
        <v>4</v>
      </c>
      <c r="D73" s="8">
        <v>5</v>
      </c>
      <c r="E73" s="8">
        <v>3</v>
      </c>
      <c r="F73" s="8">
        <v>5</v>
      </c>
      <c r="G73" s="8" t="s">
        <v>455</v>
      </c>
      <c r="H73" s="8" t="s">
        <v>456</v>
      </c>
      <c r="I73" s="8" t="s">
        <v>74</v>
      </c>
      <c r="J73" s="8" t="s">
        <v>461</v>
      </c>
      <c r="K73" s="8" t="s">
        <v>462</v>
      </c>
      <c r="L73" s="8" t="s">
        <v>459</v>
      </c>
      <c r="M73" s="9">
        <v>2</v>
      </c>
      <c r="N73" s="4"/>
      <c r="O73" s="4"/>
      <c r="P73" s="4"/>
      <c r="Q73" s="4"/>
      <c r="R73" s="4"/>
      <c r="S73" s="4"/>
      <c r="T73" s="4"/>
      <c r="U73" s="4"/>
      <c r="V73" s="4"/>
    </row>
    <row r="74" spans="1:22" ht="46">
      <c r="A74" s="16" t="s">
        <v>463</v>
      </c>
      <c r="B74" s="75">
        <v>100</v>
      </c>
      <c r="C74" s="8">
        <v>2</v>
      </c>
      <c r="D74" s="8">
        <v>5</v>
      </c>
      <c r="E74" s="8">
        <v>2</v>
      </c>
      <c r="F74" s="8">
        <v>5</v>
      </c>
      <c r="G74" s="8" t="s">
        <v>464</v>
      </c>
      <c r="H74" s="8" t="s">
        <v>465</v>
      </c>
      <c r="I74" s="8" t="s">
        <v>86</v>
      </c>
      <c r="J74" s="8" t="s">
        <v>466</v>
      </c>
      <c r="K74" s="8" t="s">
        <v>467</v>
      </c>
      <c r="L74" s="8" t="s">
        <v>468</v>
      </c>
      <c r="M74" s="9">
        <v>3</v>
      </c>
      <c r="N74" s="4"/>
      <c r="O74" s="4"/>
      <c r="P74" s="4"/>
      <c r="Q74" s="4"/>
      <c r="R74" s="4"/>
      <c r="S74" s="4"/>
      <c r="T74" s="4"/>
      <c r="U74" s="4"/>
      <c r="V74" s="4"/>
    </row>
    <row r="75" spans="1:22" ht="69">
      <c r="A75" s="16" t="s">
        <v>469</v>
      </c>
      <c r="B75" s="75">
        <v>170</v>
      </c>
      <c r="C75" s="8">
        <v>5</v>
      </c>
      <c r="D75" s="8">
        <v>4</v>
      </c>
      <c r="E75" s="8">
        <v>2</v>
      </c>
      <c r="F75" s="8">
        <v>1</v>
      </c>
      <c r="G75" s="8" t="s">
        <v>464</v>
      </c>
      <c r="H75" s="8" t="s">
        <v>470</v>
      </c>
      <c r="I75" s="8" t="s">
        <v>471</v>
      </c>
      <c r="J75" s="8" t="s">
        <v>472</v>
      </c>
      <c r="K75" s="8" t="s">
        <v>473</v>
      </c>
      <c r="L75" s="8" t="s">
        <v>474</v>
      </c>
      <c r="M75" s="9">
        <v>4</v>
      </c>
      <c r="N75" s="4"/>
      <c r="O75" s="4"/>
      <c r="P75" s="4"/>
      <c r="Q75" s="4"/>
      <c r="R75" s="4"/>
      <c r="S75" s="4"/>
      <c r="T75" s="4"/>
      <c r="U75" s="4"/>
      <c r="V75" s="4"/>
    </row>
    <row r="76" spans="1:22" ht="46">
      <c r="A76" s="16" t="s">
        <v>475</v>
      </c>
      <c r="B76" s="75">
        <v>90</v>
      </c>
      <c r="C76" s="8">
        <v>4</v>
      </c>
      <c r="D76" s="8">
        <v>4</v>
      </c>
      <c r="E76" s="8">
        <v>5</v>
      </c>
      <c r="F76" s="8">
        <v>5</v>
      </c>
      <c r="G76" s="8" t="s">
        <v>455</v>
      </c>
      <c r="H76" s="8" t="s">
        <v>456</v>
      </c>
      <c r="I76" s="8" t="s">
        <v>95</v>
      </c>
      <c r="J76" s="8" t="s">
        <v>476</v>
      </c>
      <c r="K76" s="8" t="s">
        <v>477</v>
      </c>
      <c r="L76" s="8" t="s">
        <v>459</v>
      </c>
      <c r="M76" s="9">
        <v>5</v>
      </c>
      <c r="N76" s="4"/>
      <c r="O76" s="4"/>
      <c r="P76" s="4"/>
      <c r="Q76" s="4"/>
      <c r="R76" s="4"/>
      <c r="S76" s="4"/>
      <c r="T76" s="4"/>
      <c r="U76" s="4"/>
      <c r="V76" s="4"/>
    </row>
    <row r="77" spans="1:22" ht="34.5">
      <c r="A77" s="16" t="s">
        <v>478</v>
      </c>
      <c r="B77" s="75">
        <v>60</v>
      </c>
      <c r="C77" s="8">
        <v>5</v>
      </c>
      <c r="D77" s="8">
        <v>5</v>
      </c>
      <c r="E77" s="8">
        <v>4</v>
      </c>
      <c r="F77" s="8">
        <v>4</v>
      </c>
      <c r="G77" s="8" t="s">
        <v>455</v>
      </c>
      <c r="H77" s="8" t="s">
        <v>456</v>
      </c>
      <c r="I77" s="8" t="s">
        <v>104</v>
      </c>
      <c r="J77" s="8" t="s">
        <v>479</v>
      </c>
      <c r="K77" s="8" t="s">
        <v>480</v>
      </c>
      <c r="L77" s="8" t="s">
        <v>459</v>
      </c>
      <c r="M77" s="9">
        <v>6</v>
      </c>
      <c r="N77" s="4"/>
      <c r="O77" s="4"/>
      <c r="P77" s="4"/>
      <c r="Q77" s="4"/>
      <c r="R77" s="4"/>
      <c r="S77" s="4"/>
      <c r="T77" s="4"/>
      <c r="U77" s="4"/>
      <c r="V77" s="4"/>
    </row>
    <row r="78" spans="1:22" ht="46">
      <c r="A78" s="16" t="s">
        <v>481</v>
      </c>
      <c r="B78" s="75">
        <v>70</v>
      </c>
      <c r="C78" s="8">
        <v>2</v>
      </c>
      <c r="D78" s="8">
        <v>4</v>
      </c>
      <c r="E78" s="8">
        <v>2</v>
      </c>
      <c r="F78" s="8">
        <v>5</v>
      </c>
      <c r="G78" s="8" t="s">
        <v>482</v>
      </c>
      <c r="H78" s="8" t="s">
        <v>483</v>
      </c>
      <c r="I78" s="8" t="s">
        <v>313</v>
      </c>
      <c r="J78" s="8" t="s">
        <v>484</v>
      </c>
      <c r="K78" s="8" t="s">
        <v>485</v>
      </c>
      <c r="L78" s="8" t="s">
        <v>468</v>
      </c>
      <c r="M78" s="9">
        <v>7</v>
      </c>
      <c r="N78" s="4"/>
      <c r="O78" s="4"/>
      <c r="P78" s="4"/>
      <c r="Q78" s="4"/>
      <c r="R78" s="4"/>
      <c r="S78" s="4"/>
      <c r="T78" s="4"/>
      <c r="U78" s="4"/>
      <c r="V78" s="4"/>
    </row>
    <row r="79" spans="1:22">
      <c r="A79" s="20" t="s">
        <v>92</v>
      </c>
      <c r="B79" s="76">
        <v>780</v>
      </c>
      <c r="C79" s="77"/>
      <c r="D79" s="77"/>
      <c r="E79" s="77"/>
      <c r="F79" s="77"/>
      <c r="G79" s="77"/>
      <c r="H79" s="77"/>
      <c r="I79" s="77"/>
      <c r="J79" s="77"/>
      <c r="K79" s="77"/>
      <c r="L79" s="77"/>
      <c r="M79" s="23"/>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ht="13.4" customHeight="1">
      <c r="A86" s="176" t="s">
        <v>486</v>
      </c>
      <c r="B86" s="176"/>
      <c r="C86" s="176"/>
      <c r="D86" s="176"/>
      <c r="E86" s="176"/>
      <c r="F86" s="176"/>
      <c r="G86" s="176"/>
      <c r="H86" s="176"/>
      <c r="I86" s="176"/>
      <c r="J86" s="176"/>
      <c r="K86" s="176"/>
      <c r="L86" s="176"/>
      <c r="M86" s="176"/>
      <c r="N86" s="176"/>
      <c r="O86" s="176"/>
      <c r="P86" s="176"/>
      <c r="Q86" s="176"/>
      <c r="R86" s="176"/>
      <c r="S86" s="176"/>
      <c r="T86" s="176"/>
      <c r="U86" s="176"/>
      <c r="V86" s="176"/>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27">
    <mergeCell ref="A86:V86"/>
    <mergeCell ref="J57:V58"/>
    <mergeCell ref="J59:P60"/>
    <mergeCell ref="Q59:V60"/>
    <mergeCell ref="A62:V62"/>
    <mergeCell ref="A70:M70"/>
    <mergeCell ref="J41:V42"/>
    <mergeCell ref="J43:P49"/>
    <mergeCell ref="Q43:V49"/>
    <mergeCell ref="J50:P56"/>
    <mergeCell ref="Q50:V56"/>
    <mergeCell ref="P7:V9"/>
    <mergeCell ref="A11:Q11"/>
    <mergeCell ref="S11:V11"/>
    <mergeCell ref="S22:V22"/>
    <mergeCell ref="A40:V40"/>
    <mergeCell ref="A7:D9"/>
    <mergeCell ref="F6:I6"/>
    <mergeCell ref="F7:I9"/>
    <mergeCell ref="K6:N6"/>
    <mergeCell ref="K7:N9"/>
    <mergeCell ref="A1:G1"/>
    <mergeCell ref="H1:V1"/>
    <mergeCell ref="A2:V2"/>
    <mergeCell ref="A3:V3"/>
    <mergeCell ref="A6:D6"/>
    <mergeCell ref="P6:V6"/>
  </mergeCells>
  <conditionalFormatting sqref="M14:M37">
    <cfRule type="dataBar" priority="1">
      <dataBar>
        <cfvo type="min"/>
        <cfvo type="max"/>
        <color rgb="FFE67E45"/>
      </dataBar>
    </cfRule>
  </conditionalFormatting>
  <conditionalFormatting sqref="D14:D37">
    <cfRule type="expression" dxfId="5" priority="2">
      <formula>D14="Opportunity"</formula>
    </cfRule>
    <cfRule type="expression" dxfId="4" priority="3">
      <formula>D14="Threat"</formula>
    </cfRule>
    <cfRule type="expression" dxfId="3" priority="4">
      <formula>D14="Mixed"</formula>
    </cfRule>
  </conditionalFormatting>
  <conditionalFormatting sqref="T14:U19">
    <cfRule type="colorScale" priority="5">
      <colorScale>
        <cfvo type="min"/>
        <cfvo type="percentile" val="50"/>
        <cfvo type="max"/>
        <color rgb="FFE1F0E8"/>
        <color rgb="FFF7EDCF"/>
        <color rgb="FFF5DEDD"/>
      </colorScale>
    </cfRule>
  </conditionalFormatting>
  <conditionalFormatting sqref="U24:U29">
    <cfRule type="dataBar" priority="6">
      <dataBar>
        <cfvo type="min"/>
        <cfvo type="max"/>
        <color rgb="FFE67E45"/>
      </dataBar>
    </cfRule>
  </conditionalFormatting>
  <conditionalFormatting sqref="J64:L67">
    <cfRule type="colorScale" priority="7">
      <colorScale>
        <cfvo type="min"/>
        <cfvo type="percentile" val="50"/>
        <cfvo type="max"/>
        <color rgb="FFF5DEDD"/>
        <color rgb="FFF7EDCF"/>
        <color rgb="FFE1F0E8"/>
      </colorScale>
    </cfRule>
  </conditionalFormatting>
  <conditionalFormatting sqref="C72:F78">
    <cfRule type="colorScale" priority="8">
      <colorScale>
        <cfvo type="min"/>
        <cfvo type="percentile" val="50"/>
        <cfvo type="max"/>
        <color rgb="FFF5DEDD"/>
        <color rgb="FFF7EDCF"/>
        <color rgb="FFE1F0E8"/>
      </colorScale>
    </cfRule>
  </conditionalFormatting>
  <conditionalFormatting sqref="M14:M37">
    <cfRule type="dataBar" priority="9">
      <dataBar>
        <cfvo type="min"/>
        <cfvo type="max"/>
        <color rgb="FFE67E45"/>
      </dataBar>
      <extLst>
        <ext xmlns:x14="http://schemas.microsoft.com/office/spreadsheetml/2009/9/main" uri="{B025F937-C7B1-47D3-B67F-A62EFF666E3E}">
          <x14:id>{50E91E8D-458E-3255-7176-A07235424E2C}</x14:id>
        </ext>
      </extLst>
    </cfRule>
  </conditionalFormatting>
  <conditionalFormatting sqref="U24:U29">
    <cfRule type="dataBar" priority="10">
      <dataBar>
        <cfvo type="min"/>
        <cfvo type="max"/>
        <color rgb="FFE67E45"/>
      </dataBar>
      <extLst>
        <ext xmlns:x14="http://schemas.microsoft.com/office/spreadsheetml/2009/9/main" uri="{B025F937-C7B1-47D3-B67F-A62EFF666E3E}">
          <x14:id>{64161E10-D871-00AB-81C3-2EEDCC2F5E36}</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50E91E8D-458E-3255-7176-A07235424E2C}">
            <x14:dataBar>
              <x14:cfvo type="min"/>
              <x14:cfvo type="max"/>
              <x14:negativeFillColor auto="1"/>
              <x14:axisColor auto="1"/>
            </x14:dataBar>
          </x14:cfRule>
          <xm:sqref>M14:M37</xm:sqref>
        </x14:conditionalFormatting>
        <x14:conditionalFormatting xmlns:xm="http://schemas.microsoft.com/office/excel/2006/main">
          <x14:cfRule type="dataBar" id="{64161E10-D871-00AB-81C3-2EEDCC2F5E36}">
            <x14:dataBar>
              <x14:cfvo type="min"/>
              <x14:cfvo type="max"/>
              <x14:negativeFillColor auto="1"/>
              <x14:axisColor auto="1"/>
            </x14:dataBar>
          </x14:cfRule>
          <xm:sqref>U24:U29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0"/>
  <sheetViews>
    <sheetView workbookViewId="0">
      <selection sqref="A1:G1"/>
    </sheetView>
  </sheetViews>
  <sheetFormatPr defaultRowHeight="14"/>
  <cols>
    <col min="1" max="1" width="24" customWidth="1"/>
    <col min="2" max="3" width="13" customWidth="1"/>
    <col min="4" max="5" width="11" customWidth="1"/>
    <col min="6" max="6" width="18" customWidth="1"/>
    <col min="7" max="7" width="22" customWidth="1"/>
    <col min="8" max="8" width="13" customWidth="1"/>
    <col min="9" max="9" width="29" customWidth="1"/>
    <col min="10" max="10" width="3" customWidth="1"/>
    <col min="11" max="11" width="19" customWidth="1"/>
    <col min="12" max="20" width="13" customWidth="1"/>
  </cols>
  <sheetData>
    <row r="1" spans="1:22" ht="14.65" customHeight="1">
      <c r="A1" s="82" t="s">
        <v>0</v>
      </c>
      <c r="B1" s="82"/>
      <c r="C1" s="82"/>
      <c r="D1" s="82"/>
      <c r="E1" s="82"/>
      <c r="F1" s="82"/>
      <c r="G1" s="82"/>
      <c r="H1" s="83" t="s">
        <v>1</v>
      </c>
      <c r="I1" s="83"/>
      <c r="J1" s="83"/>
      <c r="K1" s="83"/>
      <c r="L1" s="83"/>
      <c r="M1" s="83"/>
      <c r="N1" s="83"/>
      <c r="O1" s="83"/>
      <c r="P1" s="83"/>
      <c r="Q1" s="83"/>
      <c r="R1" s="83"/>
      <c r="S1" s="83"/>
      <c r="T1" s="83"/>
      <c r="U1" s="4"/>
      <c r="V1" s="4"/>
    </row>
    <row r="2" spans="1:22" ht="25.4" customHeight="1">
      <c r="A2" s="84" t="s">
        <v>487</v>
      </c>
      <c r="B2" s="84"/>
      <c r="C2" s="84"/>
      <c r="D2" s="84"/>
      <c r="E2" s="84"/>
      <c r="F2" s="84"/>
      <c r="G2" s="84"/>
      <c r="H2" s="84"/>
      <c r="I2" s="84"/>
      <c r="J2" s="84"/>
      <c r="K2" s="84"/>
      <c r="L2" s="84"/>
      <c r="M2" s="84"/>
      <c r="N2" s="84"/>
      <c r="O2" s="84"/>
      <c r="P2" s="84"/>
      <c r="Q2" s="84"/>
      <c r="R2" s="84"/>
      <c r="S2" s="84"/>
      <c r="T2" s="84"/>
      <c r="U2" s="4"/>
      <c r="V2" s="4"/>
    </row>
    <row r="3" spans="1:22" ht="14.65" customHeight="1">
      <c r="A3" s="85" t="s">
        <v>488</v>
      </c>
      <c r="B3" s="85"/>
      <c r="C3" s="85"/>
      <c r="D3" s="85"/>
      <c r="E3" s="85"/>
      <c r="F3" s="85"/>
      <c r="G3" s="85"/>
      <c r="H3" s="85"/>
      <c r="I3" s="85"/>
      <c r="J3" s="85"/>
      <c r="K3" s="85"/>
      <c r="L3" s="85"/>
      <c r="M3" s="85"/>
      <c r="N3" s="85"/>
      <c r="O3" s="85"/>
      <c r="P3" s="85"/>
      <c r="Q3" s="85"/>
      <c r="R3" s="85"/>
      <c r="S3" s="85"/>
      <c r="T3" s="85"/>
      <c r="U3" s="4"/>
      <c r="V3" s="4"/>
    </row>
    <row r="4" spans="1:22" ht="3.4" customHeight="1">
      <c r="A4" s="5"/>
      <c r="B4" s="5"/>
      <c r="C4" s="5"/>
      <c r="D4" s="5"/>
      <c r="E4" s="5"/>
      <c r="F4" s="5"/>
      <c r="G4" s="5"/>
      <c r="H4" s="5"/>
      <c r="I4" s="5"/>
      <c r="J4" s="5"/>
      <c r="K4" s="5"/>
      <c r="L4" s="5"/>
      <c r="M4" s="5"/>
      <c r="N4" s="5"/>
      <c r="O4" s="5"/>
      <c r="P4" s="5"/>
      <c r="Q4" s="5"/>
      <c r="R4" s="5"/>
      <c r="S4" s="5"/>
      <c r="T4" s="5"/>
      <c r="U4" s="4"/>
      <c r="V4" s="4"/>
    </row>
    <row r="5" spans="1:22">
      <c r="A5" s="4"/>
      <c r="B5" s="4"/>
      <c r="C5" s="4"/>
      <c r="D5" s="4"/>
      <c r="E5" s="4"/>
      <c r="F5" s="4"/>
      <c r="G5" s="4"/>
      <c r="H5" s="4"/>
      <c r="I5" s="4"/>
      <c r="J5" s="4"/>
      <c r="K5" s="4"/>
      <c r="L5" s="4"/>
      <c r="M5" s="4"/>
      <c r="N5" s="4"/>
      <c r="O5" s="4"/>
      <c r="P5" s="4"/>
      <c r="Q5" s="4"/>
      <c r="R5" s="4"/>
      <c r="S5" s="4"/>
      <c r="T5" s="4"/>
      <c r="U5" s="4"/>
      <c r="V5" s="4"/>
    </row>
    <row r="6" spans="1:22" ht="14.65" customHeight="1">
      <c r="A6" s="177" t="s">
        <v>267</v>
      </c>
      <c r="B6" s="177"/>
      <c r="C6" s="177"/>
      <c r="D6" s="177"/>
      <c r="E6" s="4"/>
      <c r="F6" s="177" t="s">
        <v>269</v>
      </c>
      <c r="G6" s="177"/>
      <c r="H6" s="177"/>
      <c r="I6" s="177"/>
      <c r="J6" s="4"/>
      <c r="K6" s="177" t="s">
        <v>489</v>
      </c>
      <c r="L6" s="177"/>
      <c r="M6" s="177"/>
      <c r="N6" s="177"/>
      <c r="O6" s="4"/>
      <c r="P6" s="177" t="s">
        <v>490</v>
      </c>
      <c r="Q6" s="177"/>
      <c r="R6" s="177"/>
      <c r="S6" s="177"/>
      <c r="T6" s="177"/>
      <c r="U6" s="4"/>
      <c r="V6" s="4"/>
    </row>
    <row r="7" spans="1:22">
      <c r="A7" s="281">
        <f>MAX('04_Worked_Example'!M14:M37)</f>
        <v>54.400000000000006</v>
      </c>
      <c r="B7" s="179"/>
      <c r="C7" s="179"/>
      <c r="D7" s="180"/>
      <c r="E7" s="4"/>
      <c r="F7" s="345">
        <f>MAX('04_Worked_Example'!B64:B67)-MIN('04_Worked_Example'!B64:B67)</f>
        <v>5.3000000000000007</v>
      </c>
      <c r="G7" s="346"/>
      <c r="H7" s="346"/>
      <c r="I7" s="347"/>
      <c r="J7" s="4"/>
      <c r="K7" s="188">
        <f>MIN('04_Worked_Example'!C64:C67)</f>
        <v>0.115</v>
      </c>
      <c r="L7" s="354"/>
      <c r="M7" s="354"/>
      <c r="N7" s="355"/>
      <c r="O7" s="4"/>
      <c r="P7" s="299">
        <v>440</v>
      </c>
      <c r="Q7" s="300"/>
      <c r="R7" s="300"/>
      <c r="S7" s="300"/>
      <c r="T7" s="301"/>
      <c r="U7" s="4"/>
      <c r="V7" s="4"/>
    </row>
    <row r="8" spans="1:22">
      <c r="A8" s="181"/>
      <c r="B8" s="182"/>
      <c r="C8" s="182"/>
      <c r="D8" s="183"/>
      <c r="E8" s="4"/>
      <c r="F8" s="348"/>
      <c r="G8" s="349"/>
      <c r="H8" s="349"/>
      <c r="I8" s="350"/>
      <c r="J8" s="4"/>
      <c r="K8" s="356"/>
      <c r="L8" s="357"/>
      <c r="M8" s="357"/>
      <c r="N8" s="358"/>
      <c r="O8" s="4"/>
      <c r="P8" s="302"/>
      <c r="Q8" s="303"/>
      <c r="R8" s="303"/>
      <c r="S8" s="303"/>
      <c r="T8" s="304"/>
      <c r="U8" s="4"/>
      <c r="V8" s="4"/>
    </row>
    <row r="9" spans="1:22">
      <c r="A9" s="184"/>
      <c r="B9" s="185"/>
      <c r="C9" s="185"/>
      <c r="D9" s="186"/>
      <c r="E9" s="4"/>
      <c r="F9" s="351"/>
      <c r="G9" s="352"/>
      <c r="H9" s="352"/>
      <c r="I9" s="353"/>
      <c r="J9" s="4"/>
      <c r="K9" s="359"/>
      <c r="L9" s="360"/>
      <c r="M9" s="360"/>
      <c r="N9" s="361"/>
      <c r="O9" s="4"/>
      <c r="P9" s="305"/>
      <c r="Q9" s="306"/>
      <c r="R9" s="306"/>
      <c r="S9" s="306"/>
      <c r="T9" s="307"/>
      <c r="U9" s="4"/>
      <c r="V9" s="4"/>
    </row>
    <row r="10" spans="1:22">
      <c r="A10" s="4"/>
      <c r="B10" s="4"/>
      <c r="C10" s="4"/>
      <c r="D10" s="4"/>
      <c r="E10" s="4"/>
      <c r="F10" s="4"/>
      <c r="G10" s="4"/>
      <c r="H10" s="4"/>
      <c r="I10" s="4"/>
      <c r="J10" s="4"/>
      <c r="K10" s="4"/>
      <c r="L10" s="4"/>
      <c r="M10" s="4"/>
      <c r="N10" s="4"/>
      <c r="O10" s="4"/>
      <c r="P10" s="4"/>
      <c r="Q10" s="4"/>
      <c r="R10" s="4"/>
      <c r="S10" s="4"/>
      <c r="T10" s="4"/>
      <c r="U10" s="4"/>
      <c r="V10" s="4"/>
    </row>
    <row r="11" spans="1:22" ht="21.4" customHeight="1">
      <c r="A11" s="362" t="s">
        <v>491</v>
      </c>
      <c r="B11" s="362"/>
      <c r="C11" s="362"/>
      <c r="D11" s="362"/>
      <c r="E11" s="362"/>
      <c r="F11" s="362"/>
      <c r="G11" s="362"/>
      <c r="H11" s="362"/>
      <c r="I11" s="362"/>
      <c r="J11" s="362"/>
      <c r="K11" s="362"/>
      <c r="L11" s="362"/>
      <c r="M11" s="362"/>
      <c r="N11" s="362"/>
      <c r="O11" s="362"/>
      <c r="P11" s="362"/>
      <c r="Q11" s="362"/>
      <c r="R11" s="362"/>
      <c r="S11" s="362"/>
      <c r="T11" s="362"/>
      <c r="U11" s="4"/>
      <c r="V11" s="4"/>
    </row>
    <row r="12" spans="1:22">
      <c r="A12" s="4"/>
      <c r="B12" s="4"/>
      <c r="C12" s="4"/>
      <c r="D12" s="4"/>
      <c r="E12" s="4"/>
      <c r="F12" s="4"/>
      <c r="G12" s="4"/>
      <c r="H12" s="4"/>
      <c r="I12" s="4"/>
      <c r="J12" s="4"/>
      <c r="K12" s="4"/>
      <c r="L12" s="4"/>
      <c r="M12" s="4"/>
      <c r="N12" s="4"/>
      <c r="O12" s="4"/>
      <c r="P12" s="4"/>
      <c r="Q12" s="4"/>
      <c r="R12" s="4"/>
      <c r="S12" s="4"/>
      <c r="T12" s="4"/>
      <c r="U12" s="4"/>
      <c r="V12" s="4"/>
    </row>
    <row r="13" spans="1:22" ht="16" customHeight="1">
      <c r="A13" s="104" t="s">
        <v>492</v>
      </c>
      <c r="B13" s="104"/>
      <c r="C13" s="104"/>
      <c r="D13" s="104"/>
      <c r="E13" s="104"/>
      <c r="F13" s="142" t="s">
        <v>118</v>
      </c>
      <c r="G13" s="144" t="s">
        <v>133</v>
      </c>
      <c r="H13" s="104"/>
      <c r="I13" s="4"/>
      <c r="J13" s="4"/>
      <c r="K13" s="234" t="s">
        <v>493</v>
      </c>
      <c r="L13" s="234"/>
      <c r="M13" s="234"/>
      <c r="N13" s="234"/>
      <c r="O13" s="234"/>
      <c r="P13" s="234"/>
      <c r="Q13" s="234"/>
      <c r="R13" s="234"/>
      <c r="S13" s="234"/>
      <c r="T13" s="234"/>
      <c r="U13" s="4"/>
      <c r="V13" s="4"/>
    </row>
    <row r="14" spans="1:22" ht="24" customHeight="1">
      <c r="A14" s="1" t="s">
        <v>118</v>
      </c>
      <c r="B14" s="2" t="s">
        <v>133</v>
      </c>
      <c r="C14" s="2" t="s">
        <v>494</v>
      </c>
      <c r="D14" s="3" t="s">
        <v>495</v>
      </c>
      <c r="E14" s="4"/>
      <c r="F14" s="12" t="s">
        <v>137</v>
      </c>
      <c r="G14" s="7">
        <f t="shared" ref="G14:G19" si="0">B15</f>
        <v>24.883199999999999</v>
      </c>
      <c r="H14" s="4"/>
      <c r="I14" s="4"/>
      <c r="J14" s="4"/>
      <c r="K14" s="177" t="s">
        <v>496</v>
      </c>
      <c r="L14" s="177"/>
      <c r="M14" s="177"/>
      <c r="N14" s="177"/>
      <c r="O14" s="177"/>
      <c r="P14" s="177"/>
      <c r="Q14" s="177"/>
      <c r="R14" s="177"/>
      <c r="S14" s="177"/>
      <c r="T14" s="177"/>
      <c r="U14" s="4"/>
      <c r="V14" s="4"/>
    </row>
    <row r="15" spans="1:22" ht="24.65" customHeight="1">
      <c r="A15" s="12" t="s">
        <v>137</v>
      </c>
      <c r="B15" s="33">
        <f>'04_Worked_Example'!T14</f>
        <v>24.883199999999999</v>
      </c>
      <c r="C15" s="33" t="e">
        <f ca="1">'04_Worked_Example'!U14</f>
        <v>#NAME?</v>
      </c>
      <c r="D15" s="7" t="s">
        <v>497</v>
      </c>
      <c r="E15" s="4"/>
      <c r="F15" s="16" t="s">
        <v>139</v>
      </c>
      <c r="G15" s="9">
        <f t="shared" si="0"/>
        <v>18.783999999999999</v>
      </c>
      <c r="H15" s="4"/>
      <c r="I15" s="4"/>
      <c r="J15" s="4"/>
      <c r="K15" s="177"/>
      <c r="L15" s="177"/>
      <c r="M15" s="177"/>
      <c r="N15" s="177"/>
      <c r="O15" s="177"/>
      <c r="P15" s="177"/>
      <c r="Q15" s="177"/>
      <c r="R15" s="177"/>
      <c r="S15" s="177"/>
      <c r="T15" s="177"/>
      <c r="U15" s="4"/>
      <c r="V15" s="4"/>
    </row>
    <row r="16" spans="1:22" ht="24.65" customHeight="1">
      <c r="A16" s="16" t="s">
        <v>139</v>
      </c>
      <c r="B16" s="39">
        <f>'04_Worked_Example'!T15</f>
        <v>18.783999999999999</v>
      </c>
      <c r="C16" s="39" t="e">
        <f ca="1">'04_Worked_Example'!U15</f>
        <v>#NAME?</v>
      </c>
      <c r="D16" s="9" t="s">
        <v>498</v>
      </c>
      <c r="E16" s="4"/>
      <c r="F16" s="16" t="s">
        <v>141</v>
      </c>
      <c r="G16" s="9">
        <f t="shared" si="0"/>
        <v>16.108800000000002</v>
      </c>
      <c r="H16" s="4"/>
      <c r="I16" s="4"/>
      <c r="J16" s="4"/>
      <c r="K16" s="308" t="s">
        <v>499</v>
      </c>
      <c r="L16" s="309"/>
      <c r="M16" s="309"/>
      <c r="N16" s="309"/>
      <c r="O16" s="310"/>
      <c r="P16" s="317" t="s">
        <v>500</v>
      </c>
      <c r="Q16" s="318"/>
      <c r="R16" s="318"/>
      <c r="S16" s="318"/>
      <c r="T16" s="319"/>
      <c r="U16" s="4"/>
      <c r="V16" s="4"/>
    </row>
    <row r="17" spans="1:22" ht="24.65" customHeight="1">
      <c r="A17" s="16" t="s">
        <v>141</v>
      </c>
      <c r="B17" s="39">
        <f>'04_Worked_Example'!T16</f>
        <v>16.108800000000002</v>
      </c>
      <c r="C17" s="39" t="e">
        <f ca="1">'04_Worked_Example'!U16</f>
        <v>#NAME?</v>
      </c>
      <c r="D17" s="9" t="s">
        <v>501</v>
      </c>
      <c r="E17" s="4"/>
      <c r="F17" s="16" t="s">
        <v>143</v>
      </c>
      <c r="G17" s="9">
        <f t="shared" si="0"/>
        <v>26.894799999999996</v>
      </c>
      <c r="H17" s="4"/>
      <c r="I17" s="4"/>
      <c r="J17" s="4"/>
      <c r="K17" s="311"/>
      <c r="L17" s="312"/>
      <c r="M17" s="312"/>
      <c r="N17" s="312"/>
      <c r="O17" s="313"/>
      <c r="P17" s="320"/>
      <c r="Q17" s="321"/>
      <c r="R17" s="321"/>
      <c r="S17" s="321"/>
      <c r="T17" s="322"/>
      <c r="U17" s="4"/>
      <c r="V17" s="4"/>
    </row>
    <row r="18" spans="1:22" ht="24.65" customHeight="1">
      <c r="A18" s="16" t="s">
        <v>143</v>
      </c>
      <c r="B18" s="39">
        <f>'04_Worked_Example'!T17</f>
        <v>26.894799999999996</v>
      </c>
      <c r="C18" s="39" t="e">
        <f ca="1">'04_Worked_Example'!U17</f>
        <v>#NAME?</v>
      </c>
      <c r="D18" s="9" t="s">
        <v>502</v>
      </c>
      <c r="E18" s="4"/>
      <c r="F18" s="16" t="s">
        <v>145</v>
      </c>
      <c r="G18" s="9">
        <f t="shared" si="0"/>
        <v>23.148800000000001</v>
      </c>
      <c r="H18" s="4"/>
      <c r="I18" s="4"/>
      <c r="J18" s="4"/>
      <c r="K18" s="311"/>
      <c r="L18" s="312"/>
      <c r="M18" s="312"/>
      <c r="N18" s="312"/>
      <c r="O18" s="313"/>
      <c r="P18" s="320"/>
      <c r="Q18" s="321"/>
      <c r="R18" s="321"/>
      <c r="S18" s="321"/>
      <c r="T18" s="322"/>
      <c r="U18" s="4"/>
      <c r="V18" s="4"/>
    </row>
    <row r="19" spans="1:22" ht="24.65" customHeight="1">
      <c r="A19" s="16" t="s">
        <v>145</v>
      </c>
      <c r="B19" s="39">
        <f>'04_Worked_Example'!T18</f>
        <v>23.148800000000001</v>
      </c>
      <c r="C19" s="39" t="e">
        <f ca="1">'04_Worked_Example'!U18</f>
        <v>#NAME?</v>
      </c>
      <c r="D19" s="9" t="s">
        <v>503</v>
      </c>
      <c r="E19" s="4"/>
      <c r="F19" s="24" t="s">
        <v>147</v>
      </c>
      <c r="G19" s="11">
        <f t="shared" si="0"/>
        <v>17.9572</v>
      </c>
      <c r="H19" s="4"/>
      <c r="I19" s="4"/>
      <c r="J19" s="4"/>
      <c r="K19" s="311"/>
      <c r="L19" s="312"/>
      <c r="M19" s="312"/>
      <c r="N19" s="312"/>
      <c r="O19" s="313"/>
      <c r="P19" s="320"/>
      <c r="Q19" s="321"/>
      <c r="R19" s="321"/>
      <c r="S19" s="321"/>
      <c r="T19" s="322"/>
      <c r="U19" s="4"/>
      <c r="V19" s="4"/>
    </row>
    <row r="20" spans="1:22" ht="24.65" customHeight="1">
      <c r="A20" s="24" t="s">
        <v>147</v>
      </c>
      <c r="B20" s="40">
        <f>'04_Worked_Example'!T19</f>
        <v>17.9572</v>
      </c>
      <c r="C20" s="40" t="e">
        <f ca="1">'04_Worked_Example'!U19</f>
        <v>#NAME?</v>
      </c>
      <c r="D20" s="11" t="s">
        <v>504</v>
      </c>
      <c r="E20" s="4"/>
      <c r="F20" s="4"/>
      <c r="G20" s="4"/>
      <c r="H20" s="4"/>
      <c r="I20" s="4"/>
      <c r="J20" s="4"/>
      <c r="K20" s="311"/>
      <c r="L20" s="312"/>
      <c r="M20" s="312"/>
      <c r="N20" s="312"/>
      <c r="O20" s="313"/>
      <c r="P20" s="320"/>
      <c r="Q20" s="321"/>
      <c r="R20" s="321"/>
      <c r="S20" s="321"/>
      <c r="T20" s="322"/>
      <c r="U20" s="4"/>
      <c r="V20" s="4"/>
    </row>
    <row r="21" spans="1:22">
      <c r="A21" s="4"/>
      <c r="B21" s="4"/>
      <c r="C21" s="4"/>
      <c r="D21" s="4"/>
      <c r="E21" s="4"/>
      <c r="F21" s="4"/>
      <c r="G21" s="4"/>
      <c r="H21" s="4"/>
      <c r="I21" s="4"/>
      <c r="J21" s="4"/>
      <c r="K21" s="311"/>
      <c r="L21" s="312"/>
      <c r="M21" s="312"/>
      <c r="N21" s="312"/>
      <c r="O21" s="313"/>
      <c r="P21" s="320"/>
      <c r="Q21" s="321"/>
      <c r="R21" s="321"/>
      <c r="S21" s="321"/>
      <c r="T21" s="322"/>
      <c r="U21" s="4"/>
      <c r="V21" s="4"/>
    </row>
    <row r="22" spans="1:22">
      <c r="A22" s="4"/>
      <c r="B22" s="4"/>
      <c r="C22" s="4"/>
      <c r="D22" s="4"/>
      <c r="E22" s="4"/>
      <c r="F22" s="4"/>
      <c r="G22" s="4"/>
      <c r="H22" s="4"/>
      <c r="I22" s="4"/>
      <c r="J22" s="4"/>
      <c r="K22" s="314"/>
      <c r="L22" s="315"/>
      <c r="M22" s="315"/>
      <c r="N22" s="315"/>
      <c r="O22" s="316"/>
      <c r="P22" s="323"/>
      <c r="Q22" s="324"/>
      <c r="R22" s="324"/>
      <c r="S22" s="324"/>
      <c r="T22" s="325"/>
      <c r="U22" s="4"/>
      <c r="V22" s="4"/>
    </row>
    <row r="23" spans="1:22">
      <c r="A23" s="4"/>
      <c r="B23" s="4"/>
      <c r="C23" s="4"/>
      <c r="D23" s="4"/>
      <c r="E23" s="4"/>
      <c r="F23" s="4"/>
      <c r="G23" s="4"/>
      <c r="H23" s="4"/>
      <c r="I23" s="4"/>
      <c r="J23" s="4"/>
      <c r="K23" s="326" t="s">
        <v>505</v>
      </c>
      <c r="L23" s="327"/>
      <c r="M23" s="327"/>
      <c r="N23" s="327"/>
      <c r="O23" s="328"/>
      <c r="P23" s="335" t="s">
        <v>506</v>
      </c>
      <c r="Q23" s="336"/>
      <c r="R23" s="336"/>
      <c r="S23" s="336"/>
      <c r="T23" s="337"/>
      <c r="U23" s="4"/>
      <c r="V23" s="4"/>
    </row>
    <row r="24" spans="1:22">
      <c r="A24" s="4"/>
      <c r="B24" s="4"/>
      <c r="C24" s="4"/>
      <c r="D24" s="4"/>
      <c r="E24" s="4"/>
      <c r="F24" s="4"/>
      <c r="G24" s="4"/>
      <c r="H24" s="4"/>
      <c r="I24" s="4"/>
      <c r="J24" s="4"/>
      <c r="K24" s="329"/>
      <c r="L24" s="330"/>
      <c r="M24" s="330"/>
      <c r="N24" s="330"/>
      <c r="O24" s="331"/>
      <c r="P24" s="338"/>
      <c r="Q24" s="339"/>
      <c r="R24" s="339"/>
      <c r="S24" s="339"/>
      <c r="T24" s="340"/>
      <c r="U24" s="4"/>
      <c r="V24" s="4"/>
    </row>
    <row r="25" spans="1:22">
      <c r="A25" s="4"/>
      <c r="B25" s="4"/>
      <c r="C25" s="4"/>
      <c r="D25" s="4"/>
      <c r="E25" s="4"/>
      <c r="F25" s="4"/>
      <c r="G25" s="4"/>
      <c r="H25" s="4"/>
      <c r="I25" s="4"/>
      <c r="J25" s="4"/>
      <c r="K25" s="329"/>
      <c r="L25" s="330"/>
      <c r="M25" s="330"/>
      <c r="N25" s="330"/>
      <c r="O25" s="331"/>
      <c r="P25" s="338"/>
      <c r="Q25" s="339"/>
      <c r="R25" s="339"/>
      <c r="S25" s="339"/>
      <c r="T25" s="340"/>
      <c r="U25" s="4"/>
      <c r="V25" s="4"/>
    </row>
    <row r="26" spans="1:22">
      <c r="A26" s="4"/>
      <c r="B26" s="4"/>
      <c r="C26" s="4"/>
      <c r="D26" s="4"/>
      <c r="E26" s="4"/>
      <c r="F26" s="4"/>
      <c r="G26" s="4"/>
      <c r="H26" s="4"/>
      <c r="I26" s="4"/>
      <c r="J26" s="4"/>
      <c r="K26" s="329"/>
      <c r="L26" s="330"/>
      <c r="M26" s="330"/>
      <c r="N26" s="330"/>
      <c r="O26" s="331"/>
      <c r="P26" s="338"/>
      <c r="Q26" s="339"/>
      <c r="R26" s="339"/>
      <c r="S26" s="339"/>
      <c r="T26" s="340"/>
      <c r="U26" s="4"/>
      <c r="V26" s="4"/>
    </row>
    <row r="27" spans="1:22">
      <c r="A27" s="4"/>
      <c r="B27" s="4"/>
      <c r="C27" s="4"/>
      <c r="D27" s="4"/>
      <c r="E27" s="4"/>
      <c r="F27" s="4"/>
      <c r="G27" s="4"/>
      <c r="H27" s="4"/>
      <c r="I27" s="4"/>
      <c r="J27" s="4"/>
      <c r="K27" s="329"/>
      <c r="L27" s="330"/>
      <c r="M27" s="330"/>
      <c r="N27" s="330"/>
      <c r="O27" s="331"/>
      <c r="P27" s="338"/>
      <c r="Q27" s="339"/>
      <c r="R27" s="339"/>
      <c r="S27" s="339"/>
      <c r="T27" s="340"/>
      <c r="U27" s="4"/>
      <c r="V27" s="4"/>
    </row>
    <row r="28" spans="1:22">
      <c r="A28" s="4"/>
      <c r="B28" s="4"/>
      <c r="C28" s="4"/>
      <c r="D28" s="4"/>
      <c r="E28" s="4"/>
      <c r="F28" s="4"/>
      <c r="G28" s="4"/>
      <c r="H28" s="4"/>
      <c r="I28" s="4"/>
      <c r="J28" s="4"/>
      <c r="K28" s="329"/>
      <c r="L28" s="330"/>
      <c r="M28" s="330"/>
      <c r="N28" s="330"/>
      <c r="O28" s="331"/>
      <c r="P28" s="338"/>
      <c r="Q28" s="339"/>
      <c r="R28" s="339"/>
      <c r="S28" s="339"/>
      <c r="T28" s="340"/>
      <c r="U28" s="4"/>
      <c r="V28" s="4"/>
    </row>
    <row r="29" spans="1:22">
      <c r="A29" s="4"/>
      <c r="B29" s="4"/>
      <c r="C29" s="4"/>
      <c r="D29" s="4"/>
      <c r="E29" s="4"/>
      <c r="F29" s="4"/>
      <c r="G29" s="4"/>
      <c r="H29" s="4"/>
      <c r="I29" s="4"/>
      <c r="J29" s="4"/>
      <c r="K29" s="332"/>
      <c r="L29" s="333"/>
      <c r="M29" s="333"/>
      <c r="N29" s="333"/>
      <c r="O29" s="334"/>
      <c r="P29" s="341"/>
      <c r="Q29" s="342"/>
      <c r="R29" s="342"/>
      <c r="S29" s="342"/>
      <c r="T29" s="343"/>
      <c r="U29" s="4"/>
      <c r="V29" s="4"/>
    </row>
    <row r="30" spans="1:22">
      <c r="A30" s="4"/>
      <c r="B30" s="4"/>
      <c r="C30" s="4"/>
      <c r="D30" s="4"/>
      <c r="E30" s="4"/>
      <c r="F30" s="4"/>
      <c r="G30" s="4"/>
      <c r="H30" s="4"/>
      <c r="I30" s="4"/>
      <c r="J30" s="4"/>
      <c r="K30" s="177" t="s">
        <v>507</v>
      </c>
      <c r="L30" s="177"/>
      <c r="M30" s="177"/>
      <c r="N30" s="177"/>
      <c r="O30" s="177"/>
      <c r="P30" s="177"/>
      <c r="Q30" s="177"/>
      <c r="R30" s="177"/>
      <c r="S30" s="177"/>
      <c r="T30" s="177"/>
      <c r="U30" s="4"/>
      <c r="V30" s="4"/>
    </row>
    <row r="31" spans="1:22">
      <c r="A31" s="4"/>
      <c r="B31" s="4"/>
      <c r="C31" s="4"/>
      <c r="D31" s="4"/>
      <c r="E31" s="4"/>
      <c r="F31" s="4"/>
      <c r="G31" s="4"/>
      <c r="H31" s="4"/>
      <c r="I31" s="4"/>
      <c r="J31" s="4"/>
      <c r="K31" s="177"/>
      <c r="L31" s="177"/>
      <c r="M31" s="177"/>
      <c r="N31" s="177"/>
      <c r="O31" s="177"/>
      <c r="P31" s="177"/>
      <c r="Q31" s="177"/>
      <c r="R31" s="177"/>
      <c r="S31" s="177"/>
      <c r="T31" s="177"/>
      <c r="U31" s="4"/>
      <c r="V31" s="4"/>
    </row>
    <row r="32" spans="1:22">
      <c r="A32" s="4"/>
      <c r="B32" s="4"/>
      <c r="C32" s="4"/>
      <c r="D32" s="4"/>
      <c r="E32" s="4"/>
      <c r="F32" s="4"/>
      <c r="G32" s="4"/>
      <c r="H32" s="4"/>
      <c r="I32" s="4"/>
      <c r="J32" s="4"/>
      <c r="K32" s="363" t="s">
        <v>424</v>
      </c>
      <c r="L32" s="363"/>
      <c r="M32" s="363"/>
      <c r="N32" s="363"/>
      <c r="O32" s="363"/>
      <c r="P32" s="363" t="s">
        <v>425</v>
      </c>
      <c r="Q32" s="363"/>
      <c r="R32" s="363"/>
      <c r="S32" s="363"/>
      <c r="T32" s="363"/>
      <c r="U32" s="4"/>
      <c r="V32" s="4"/>
    </row>
    <row r="33" spans="1:22">
      <c r="A33" s="4"/>
      <c r="B33" s="4"/>
      <c r="C33" s="4"/>
      <c r="D33" s="4"/>
      <c r="E33" s="4"/>
      <c r="F33" s="4"/>
      <c r="G33" s="4"/>
      <c r="H33" s="4"/>
      <c r="I33" s="4"/>
      <c r="J33" s="4"/>
      <c r="K33" s="363"/>
      <c r="L33" s="363"/>
      <c r="M33" s="363"/>
      <c r="N33" s="363"/>
      <c r="O33" s="363"/>
      <c r="P33" s="363"/>
      <c r="Q33" s="363"/>
      <c r="R33" s="363"/>
      <c r="S33" s="363"/>
      <c r="T33" s="363"/>
      <c r="U33" s="4"/>
      <c r="V33" s="4"/>
    </row>
    <row r="34" spans="1:22">
      <c r="A34" s="4"/>
      <c r="B34" s="4"/>
      <c r="C34" s="4"/>
      <c r="D34" s="4"/>
      <c r="E34" s="4"/>
      <c r="F34" s="4"/>
      <c r="G34" s="4"/>
      <c r="H34" s="4"/>
      <c r="I34" s="4"/>
      <c r="J34" s="4"/>
      <c r="K34" s="4"/>
      <c r="L34" s="4"/>
      <c r="M34" s="4"/>
      <c r="N34" s="4"/>
      <c r="O34" s="4"/>
      <c r="P34" s="4"/>
      <c r="Q34" s="4"/>
      <c r="R34" s="4"/>
      <c r="S34" s="4"/>
      <c r="T34" s="4"/>
      <c r="U34" s="4"/>
      <c r="V34" s="4"/>
    </row>
    <row r="35" spans="1:22">
      <c r="A35" s="4"/>
      <c r="B35" s="4"/>
      <c r="C35" s="4"/>
      <c r="D35" s="4"/>
      <c r="E35" s="4"/>
      <c r="F35" s="4"/>
      <c r="G35" s="4"/>
      <c r="H35" s="4"/>
      <c r="I35" s="4"/>
      <c r="J35" s="4"/>
      <c r="K35" s="4"/>
      <c r="L35" s="4"/>
      <c r="M35" s="4"/>
      <c r="N35" s="4"/>
      <c r="O35" s="4"/>
      <c r="P35" s="4"/>
      <c r="Q35" s="4"/>
      <c r="R35" s="4"/>
      <c r="S35" s="4"/>
      <c r="T35" s="4"/>
      <c r="U35" s="4"/>
      <c r="V35" s="4"/>
    </row>
    <row r="36" spans="1:22" ht="24" customHeight="1">
      <c r="A36" s="141" t="s">
        <v>508</v>
      </c>
      <c r="B36" s="141"/>
      <c r="C36" s="141"/>
      <c r="D36" s="141"/>
      <c r="E36" s="141"/>
      <c r="F36" s="141"/>
      <c r="G36" s="141"/>
      <c r="H36" s="141"/>
      <c r="I36" s="141"/>
      <c r="J36" s="142" t="s">
        <v>242</v>
      </c>
      <c r="K36" s="3" t="s">
        <v>56</v>
      </c>
      <c r="L36" s="4"/>
      <c r="M36" s="4"/>
      <c r="N36" s="4"/>
      <c r="O36" s="4"/>
      <c r="P36" s="4"/>
      <c r="Q36" s="4"/>
      <c r="R36" s="4"/>
      <c r="S36" s="4"/>
      <c r="T36" s="4"/>
      <c r="U36" s="4"/>
      <c r="V36" s="4"/>
    </row>
    <row r="37" spans="1:22" ht="24" customHeight="1">
      <c r="A37" s="1" t="s">
        <v>242</v>
      </c>
      <c r="B37" s="2" t="s">
        <v>56</v>
      </c>
      <c r="C37" s="2" t="s">
        <v>49</v>
      </c>
      <c r="D37" s="2" t="s">
        <v>427</v>
      </c>
      <c r="E37" s="2" t="s">
        <v>58</v>
      </c>
      <c r="F37" s="2" t="s">
        <v>428</v>
      </c>
      <c r="G37" s="2" t="s">
        <v>429</v>
      </c>
      <c r="H37" s="3" t="s">
        <v>431</v>
      </c>
      <c r="I37" s="4"/>
      <c r="J37" s="12" t="s">
        <v>436</v>
      </c>
      <c r="K37" s="7">
        <v>19.5</v>
      </c>
      <c r="L37" s="4"/>
      <c r="M37" s="4"/>
      <c r="N37" s="4"/>
      <c r="O37" s="4"/>
      <c r="P37" s="4"/>
      <c r="Q37" s="4"/>
      <c r="R37" s="4"/>
      <c r="S37" s="4"/>
      <c r="T37" s="4"/>
      <c r="U37" s="4"/>
      <c r="V37" s="4"/>
    </row>
    <row r="38" spans="1:22" ht="92">
      <c r="A38" s="12" t="s">
        <v>436</v>
      </c>
      <c r="B38" s="64">
        <v>19.5</v>
      </c>
      <c r="C38" s="14">
        <v>0.17199999999999999</v>
      </c>
      <c r="D38" s="13">
        <v>1.55</v>
      </c>
      <c r="E38" s="13">
        <v>12.8</v>
      </c>
      <c r="F38" s="14">
        <v>0.23</v>
      </c>
      <c r="G38" s="13">
        <v>1.1000000000000001</v>
      </c>
      <c r="H38" s="78">
        <v>18</v>
      </c>
      <c r="I38" s="4"/>
      <c r="J38" s="16" t="s">
        <v>438</v>
      </c>
      <c r="K38" s="9">
        <v>18.2</v>
      </c>
      <c r="L38" s="4"/>
      <c r="M38" s="4"/>
      <c r="N38" s="4"/>
      <c r="O38" s="4"/>
      <c r="P38" s="4"/>
      <c r="Q38" s="4"/>
      <c r="R38" s="4"/>
      <c r="S38" s="4"/>
      <c r="T38" s="4"/>
      <c r="U38" s="4"/>
      <c r="V38" s="4"/>
    </row>
    <row r="39" spans="1:22" ht="80.5">
      <c r="A39" s="16" t="s">
        <v>438</v>
      </c>
      <c r="B39" s="67">
        <v>18.2</v>
      </c>
      <c r="C39" s="18">
        <v>0.154</v>
      </c>
      <c r="D39" s="17">
        <v>1.2</v>
      </c>
      <c r="E39" s="17">
        <v>11.7</v>
      </c>
      <c r="F39" s="18">
        <v>0.21</v>
      </c>
      <c r="G39" s="17">
        <v>1</v>
      </c>
      <c r="H39" s="79">
        <v>28</v>
      </c>
      <c r="I39" s="4"/>
      <c r="J39" s="16" t="s">
        <v>440</v>
      </c>
      <c r="K39" s="9">
        <v>15.6</v>
      </c>
      <c r="L39" s="4"/>
      <c r="M39" s="4"/>
      <c r="N39" s="4"/>
      <c r="O39" s="4"/>
      <c r="P39" s="4"/>
      <c r="Q39" s="4"/>
      <c r="R39" s="4"/>
      <c r="S39" s="4"/>
      <c r="T39" s="4"/>
      <c r="U39" s="4"/>
      <c r="V39" s="4"/>
    </row>
    <row r="40" spans="1:22" ht="115">
      <c r="A40" s="16" t="s">
        <v>440</v>
      </c>
      <c r="B40" s="67">
        <v>15.6</v>
      </c>
      <c r="C40" s="18">
        <v>0.14799999999999999</v>
      </c>
      <c r="D40" s="17">
        <v>1.05</v>
      </c>
      <c r="E40" s="17">
        <v>9</v>
      </c>
      <c r="F40" s="18">
        <v>0.24</v>
      </c>
      <c r="G40" s="17">
        <v>0.75</v>
      </c>
      <c r="H40" s="79">
        <v>17</v>
      </c>
      <c r="I40" s="4"/>
      <c r="J40" s="24" t="s">
        <v>442</v>
      </c>
      <c r="K40" s="11">
        <v>14.2</v>
      </c>
      <c r="L40" s="4"/>
      <c r="M40" s="4"/>
      <c r="N40" s="4"/>
      <c r="O40" s="4"/>
      <c r="P40" s="4"/>
      <c r="Q40" s="4"/>
      <c r="R40" s="4"/>
      <c r="S40" s="4"/>
      <c r="T40" s="4"/>
      <c r="U40" s="4"/>
      <c r="V40" s="4"/>
    </row>
    <row r="41" spans="1:22">
      <c r="A41" s="24" t="s">
        <v>442</v>
      </c>
      <c r="B41" s="70">
        <v>14.2</v>
      </c>
      <c r="C41" s="25">
        <v>0.115</v>
      </c>
      <c r="D41" s="71">
        <v>0.55000000000000004</v>
      </c>
      <c r="E41" s="71">
        <v>8.1999999999999993</v>
      </c>
      <c r="F41" s="25">
        <v>0.19</v>
      </c>
      <c r="G41" s="71">
        <v>0.65</v>
      </c>
      <c r="H41" s="80">
        <v>36</v>
      </c>
      <c r="I41" s="4"/>
      <c r="J41" s="4"/>
      <c r="K41" s="4"/>
      <c r="L41" s="4"/>
      <c r="M41" s="4"/>
      <c r="N41" s="4"/>
      <c r="O41" s="4"/>
      <c r="P41" s="4"/>
      <c r="Q41" s="4"/>
      <c r="R41" s="4"/>
      <c r="S41" s="4"/>
      <c r="T41" s="4"/>
      <c r="U41" s="4"/>
      <c r="V41" s="4"/>
    </row>
    <row r="42" spans="1:22">
      <c r="A42" s="4"/>
      <c r="B42" s="4"/>
      <c r="C42" s="4"/>
      <c r="D42" s="4"/>
      <c r="E42" s="4"/>
      <c r="F42" s="4"/>
      <c r="G42" s="4"/>
      <c r="H42" s="4"/>
      <c r="I42" s="4"/>
      <c r="J42" s="4"/>
      <c r="K42" s="4"/>
      <c r="L42" s="4"/>
      <c r="M42" s="4"/>
      <c r="N42" s="4"/>
      <c r="O42" s="4"/>
      <c r="P42" s="4"/>
      <c r="Q42" s="4"/>
      <c r="R42" s="4"/>
      <c r="S42" s="4"/>
      <c r="T42" s="4"/>
      <c r="U42" s="4"/>
      <c r="V42" s="4"/>
    </row>
    <row r="43" spans="1:22">
      <c r="A43" s="4"/>
      <c r="B43" s="4"/>
      <c r="C43" s="4"/>
      <c r="D43" s="4"/>
      <c r="E43" s="4"/>
      <c r="F43" s="4"/>
      <c r="G43" s="4"/>
      <c r="H43" s="4"/>
      <c r="I43" s="4"/>
      <c r="J43" s="4"/>
      <c r="K43" s="4"/>
      <c r="L43" s="4"/>
      <c r="M43" s="4"/>
      <c r="N43" s="4"/>
      <c r="O43" s="4"/>
      <c r="P43" s="4"/>
      <c r="Q43" s="4"/>
      <c r="R43" s="4"/>
      <c r="S43" s="4"/>
      <c r="T43" s="4"/>
      <c r="U43" s="4"/>
      <c r="V43" s="4"/>
    </row>
    <row r="44" spans="1:22" ht="16" customHeight="1">
      <c r="A44" s="157" t="s">
        <v>509</v>
      </c>
      <c r="B44" s="157"/>
      <c r="C44" s="157"/>
      <c r="D44" s="157"/>
      <c r="E44" s="157"/>
      <c r="F44" s="157"/>
      <c r="G44" s="157"/>
      <c r="H44" s="157"/>
      <c r="I44" s="157"/>
      <c r="J44" s="4"/>
      <c r="K44" s="4"/>
      <c r="L44" s="4"/>
      <c r="M44" s="4"/>
      <c r="N44" s="4"/>
      <c r="O44" s="4"/>
      <c r="P44" s="4"/>
      <c r="Q44" s="4"/>
      <c r="R44" s="4"/>
      <c r="S44" s="4"/>
      <c r="T44" s="4"/>
      <c r="U44" s="4"/>
      <c r="V44" s="4"/>
    </row>
    <row r="45" spans="1:22" ht="24" customHeight="1">
      <c r="A45" s="26" t="s">
        <v>510</v>
      </c>
      <c r="B45" s="27" t="s">
        <v>511</v>
      </c>
      <c r="C45" s="27" t="s">
        <v>512</v>
      </c>
      <c r="D45" s="27" t="s">
        <v>121</v>
      </c>
      <c r="E45" s="27" t="s">
        <v>453</v>
      </c>
      <c r="F45" s="27" t="s">
        <v>513</v>
      </c>
      <c r="G45" s="27" t="s">
        <v>514</v>
      </c>
      <c r="H45" s="27" t="s">
        <v>515</v>
      </c>
      <c r="I45" s="28" t="s">
        <v>516</v>
      </c>
      <c r="J45" s="4"/>
      <c r="K45" s="4"/>
      <c r="L45" s="4"/>
      <c r="M45" s="4"/>
      <c r="N45" s="4"/>
      <c r="O45" s="4"/>
      <c r="P45" s="4"/>
      <c r="Q45" s="4"/>
      <c r="R45" s="4"/>
      <c r="S45" s="4"/>
      <c r="T45" s="4"/>
      <c r="U45" s="4"/>
      <c r="V45" s="4"/>
    </row>
    <row r="46" spans="1:22" ht="23">
      <c r="A46" s="12" t="s">
        <v>517</v>
      </c>
      <c r="B46" s="6">
        <v>82</v>
      </c>
      <c r="C46" s="6">
        <v>90</v>
      </c>
      <c r="D46" s="6" t="s">
        <v>518</v>
      </c>
      <c r="E46" s="6" t="str">
        <f t="shared" ref="E46:E53" si="1">IF(B46&gt;=C46,"Triggered",IF(B46&gt;=C46*0.9,"Watch","Monitor"))</f>
        <v>Watch</v>
      </c>
      <c r="F46" s="6" t="s">
        <v>519</v>
      </c>
      <c r="G46" s="6" t="s">
        <v>283</v>
      </c>
      <c r="H46" s="6" t="s">
        <v>260</v>
      </c>
      <c r="I46" s="7" t="s">
        <v>520</v>
      </c>
      <c r="J46" s="4"/>
      <c r="K46" s="4"/>
      <c r="L46" s="4"/>
      <c r="M46" s="4"/>
      <c r="N46" s="4"/>
      <c r="O46" s="4"/>
      <c r="P46" s="4"/>
      <c r="Q46" s="4"/>
      <c r="R46" s="4"/>
      <c r="S46" s="4"/>
      <c r="T46" s="4"/>
      <c r="U46" s="4"/>
      <c r="V46" s="4"/>
    </row>
    <row r="47" spans="1:22">
      <c r="A47" s="16" t="s">
        <v>521</v>
      </c>
      <c r="B47" s="57">
        <v>0.45</v>
      </c>
      <c r="C47" s="57">
        <v>0.5</v>
      </c>
      <c r="D47" s="8" t="s">
        <v>518</v>
      </c>
      <c r="E47" s="8" t="str">
        <f t="shared" si="1"/>
        <v>Watch</v>
      </c>
      <c r="F47" s="8" t="s">
        <v>438</v>
      </c>
      <c r="G47" s="8" t="s">
        <v>86</v>
      </c>
      <c r="H47" s="8" t="s">
        <v>522</v>
      </c>
      <c r="I47" s="9" t="s">
        <v>523</v>
      </c>
      <c r="J47" s="4"/>
      <c r="K47" s="4"/>
      <c r="L47" s="4"/>
      <c r="M47" s="4"/>
      <c r="N47" s="4"/>
      <c r="O47" s="4"/>
      <c r="P47" s="4"/>
      <c r="Q47" s="4"/>
      <c r="R47" s="4"/>
      <c r="S47" s="4"/>
      <c r="T47" s="4"/>
      <c r="U47" s="4"/>
      <c r="V47" s="4"/>
    </row>
    <row r="48" spans="1:22" ht="23">
      <c r="A48" s="16" t="s">
        <v>71</v>
      </c>
      <c r="B48" s="8">
        <v>118</v>
      </c>
      <c r="C48" s="8">
        <v>120</v>
      </c>
      <c r="D48" s="8" t="s">
        <v>518</v>
      </c>
      <c r="E48" s="8" t="str">
        <f t="shared" si="1"/>
        <v>Watch</v>
      </c>
      <c r="F48" s="8" t="s">
        <v>442</v>
      </c>
      <c r="G48" s="8" t="s">
        <v>74</v>
      </c>
      <c r="H48" s="8" t="s">
        <v>522</v>
      </c>
      <c r="I48" s="9" t="s">
        <v>524</v>
      </c>
      <c r="J48" s="4"/>
      <c r="K48" s="4"/>
      <c r="L48" s="4"/>
      <c r="M48" s="4"/>
      <c r="N48" s="4"/>
      <c r="O48" s="4"/>
      <c r="P48" s="4"/>
      <c r="Q48" s="4"/>
      <c r="R48" s="4"/>
      <c r="S48" s="4"/>
      <c r="T48" s="4"/>
      <c r="U48" s="4"/>
      <c r="V48" s="4"/>
    </row>
    <row r="49" spans="1:22" ht="23">
      <c r="A49" s="16" t="s">
        <v>77</v>
      </c>
      <c r="B49" s="8">
        <v>28</v>
      </c>
      <c r="C49" s="8">
        <v>30</v>
      </c>
      <c r="D49" s="8" t="s">
        <v>518</v>
      </c>
      <c r="E49" s="8" t="str">
        <f t="shared" si="1"/>
        <v>Watch</v>
      </c>
      <c r="F49" s="8" t="s">
        <v>442</v>
      </c>
      <c r="G49" s="8" t="s">
        <v>80</v>
      </c>
      <c r="H49" s="8" t="s">
        <v>522</v>
      </c>
      <c r="I49" s="9" t="s">
        <v>525</v>
      </c>
      <c r="J49" s="4"/>
      <c r="K49" s="4"/>
      <c r="L49" s="4"/>
      <c r="M49" s="4"/>
      <c r="N49" s="4"/>
      <c r="O49" s="4"/>
      <c r="P49" s="4"/>
      <c r="Q49" s="4"/>
      <c r="R49" s="4"/>
      <c r="S49" s="4"/>
      <c r="T49" s="4"/>
      <c r="U49" s="4"/>
      <c r="V49" s="4"/>
    </row>
    <row r="50" spans="1:22" ht="23">
      <c r="A50" s="16" t="s">
        <v>526</v>
      </c>
      <c r="B50" s="19">
        <v>55</v>
      </c>
      <c r="C50" s="19">
        <v>80</v>
      </c>
      <c r="D50" s="8" t="s">
        <v>518</v>
      </c>
      <c r="E50" s="8" t="str">
        <f t="shared" si="1"/>
        <v>Monitor</v>
      </c>
      <c r="F50" s="8" t="s">
        <v>527</v>
      </c>
      <c r="G50" s="8" t="s">
        <v>313</v>
      </c>
      <c r="H50" s="8" t="s">
        <v>260</v>
      </c>
      <c r="I50" s="9" t="s">
        <v>528</v>
      </c>
      <c r="J50" s="4"/>
      <c r="K50" s="4"/>
      <c r="L50" s="4"/>
      <c r="M50" s="4"/>
      <c r="N50" s="4"/>
      <c r="O50" s="4"/>
      <c r="P50" s="4"/>
      <c r="Q50" s="4"/>
      <c r="R50" s="4"/>
      <c r="S50" s="4"/>
      <c r="T50" s="4"/>
      <c r="U50" s="4"/>
      <c r="V50" s="4"/>
    </row>
    <row r="51" spans="1:22" ht="23">
      <c r="A51" s="16" t="s">
        <v>529</v>
      </c>
      <c r="B51" s="19">
        <v>0.31</v>
      </c>
      <c r="C51" s="19">
        <v>0.35</v>
      </c>
      <c r="D51" s="8" t="s">
        <v>518</v>
      </c>
      <c r="E51" s="8" t="str">
        <f t="shared" si="1"/>
        <v>Monitor</v>
      </c>
      <c r="F51" s="8" t="s">
        <v>436</v>
      </c>
      <c r="G51" s="8" t="s">
        <v>91</v>
      </c>
      <c r="H51" s="8" t="s">
        <v>260</v>
      </c>
      <c r="I51" s="9" t="s">
        <v>530</v>
      </c>
      <c r="J51" s="4"/>
      <c r="K51" s="4"/>
      <c r="L51" s="4"/>
      <c r="M51" s="4"/>
      <c r="N51" s="4"/>
      <c r="O51" s="4"/>
      <c r="P51" s="4"/>
      <c r="Q51" s="4"/>
      <c r="R51" s="4"/>
      <c r="S51" s="4"/>
      <c r="T51" s="4"/>
      <c r="U51" s="4"/>
      <c r="V51" s="4"/>
    </row>
    <row r="52" spans="1:22" ht="16" customHeight="1">
      <c r="A52" s="16" t="s">
        <v>93</v>
      </c>
      <c r="B52" s="57">
        <v>0.93</v>
      </c>
      <c r="C52" s="57">
        <v>0.92</v>
      </c>
      <c r="D52" s="8" t="s">
        <v>518</v>
      </c>
      <c r="E52" s="8" t="str">
        <f t="shared" si="1"/>
        <v>Triggered</v>
      </c>
      <c r="F52" s="8" t="s">
        <v>531</v>
      </c>
      <c r="G52" s="8" t="s">
        <v>95</v>
      </c>
      <c r="H52" s="8" t="s">
        <v>522</v>
      </c>
      <c r="I52" s="9" t="s">
        <v>532</v>
      </c>
      <c r="J52" s="4"/>
      <c r="K52" s="104" t="s">
        <v>533</v>
      </c>
      <c r="L52" s="104"/>
      <c r="M52" s="104"/>
      <c r="N52" s="104"/>
      <c r="O52" s="104"/>
      <c r="P52" s="104"/>
      <c r="Q52" s="104"/>
      <c r="R52" s="104"/>
      <c r="S52" s="104"/>
      <c r="T52" s="104"/>
      <c r="U52" s="4"/>
      <c r="V52" s="4"/>
    </row>
    <row r="53" spans="1:22" ht="24" customHeight="1">
      <c r="A53" s="24" t="s">
        <v>102</v>
      </c>
      <c r="B53" s="81">
        <v>0.16</v>
      </c>
      <c r="C53" s="81">
        <v>0.15</v>
      </c>
      <c r="D53" s="10" t="s">
        <v>518</v>
      </c>
      <c r="E53" s="10" t="str">
        <f t="shared" si="1"/>
        <v>Triggered</v>
      </c>
      <c r="F53" s="10" t="s">
        <v>287</v>
      </c>
      <c r="G53" s="10" t="s">
        <v>104</v>
      </c>
      <c r="H53" s="10" t="s">
        <v>522</v>
      </c>
      <c r="I53" s="11" t="s">
        <v>534</v>
      </c>
      <c r="J53" s="4"/>
      <c r="K53" s="142" t="s">
        <v>535</v>
      </c>
      <c r="L53" s="143"/>
      <c r="M53" s="143" t="s">
        <v>536</v>
      </c>
      <c r="N53" s="143"/>
      <c r="O53" s="143" t="s">
        <v>14</v>
      </c>
      <c r="P53" s="143"/>
      <c r="Q53" s="143" t="s">
        <v>537</v>
      </c>
      <c r="R53" s="143"/>
      <c r="S53" s="143" t="s">
        <v>538</v>
      </c>
      <c r="T53" s="144"/>
      <c r="U53" s="4"/>
      <c r="V53" s="4"/>
    </row>
    <row r="54" spans="1:22">
      <c r="A54" s="4"/>
      <c r="B54" s="4"/>
      <c r="C54" s="4"/>
      <c r="D54" s="4"/>
      <c r="E54" s="4"/>
      <c r="F54" s="4"/>
      <c r="G54" s="4"/>
      <c r="H54" s="4"/>
      <c r="I54" s="4"/>
      <c r="J54" s="4"/>
      <c r="K54" s="364" t="s">
        <v>539</v>
      </c>
      <c r="L54" s="147"/>
      <c r="M54" s="365">
        <v>440</v>
      </c>
      <c r="N54" s="365"/>
      <c r="O54" s="147" t="s">
        <v>540</v>
      </c>
      <c r="P54" s="147"/>
      <c r="Q54" s="147" t="s">
        <v>541</v>
      </c>
      <c r="R54" s="147"/>
      <c r="S54" s="147" t="s">
        <v>542</v>
      </c>
      <c r="T54" s="148"/>
      <c r="U54" s="4"/>
      <c r="V54" s="4"/>
    </row>
    <row r="55" spans="1:22">
      <c r="A55" s="4"/>
      <c r="B55" s="4"/>
      <c r="C55" s="4"/>
      <c r="D55" s="4"/>
      <c r="E55" s="4"/>
      <c r="F55" s="4"/>
      <c r="G55" s="4"/>
      <c r="H55" s="4"/>
      <c r="I55" s="4"/>
      <c r="J55" s="4"/>
      <c r="K55" s="366" t="s">
        <v>543</v>
      </c>
      <c r="L55" s="151"/>
      <c r="M55" s="367">
        <v>270</v>
      </c>
      <c r="N55" s="367"/>
      <c r="O55" s="151" t="s">
        <v>544</v>
      </c>
      <c r="P55" s="151"/>
      <c r="Q55" s="151" t="s">
        <v>545</v>
      </c>
      <c r="R55" s="151"/>
      <c r="S55" s="151" t="s">
        <v>546</v>
      </c>
      <c r="T55" s="152"/>
      <c r="U55" s="4"/>
      <c r="V55" s="4"/>
    </row>
    <row r="56" spans="1:22">
      <c r="A56" s="372" t="s">
        <v>547</v>
      </c>
      <c r="B56" s="373"/>
      <c r="C56" s="373"/>
      <c r="D56" s="373"/>
      <c r="E56" s="373"/>
      <c r="F56" s="373"/>
      <c r="G56" s="373"/>
      <c r="H56" s="373"/>
      <c r="I56" s="374"/>
      <c r="J56" s="4"/>
      <c r="K56" s="366" t="s">
        <v>548</v>
      </c>
      <c r="L56" s="151"/>
      <c r="M56" s="367">
        <v>70</v>
      </c>
      <c r="N56" s="367"/>
      <c r="O56" s="151" t="s">
        <v>549</v>
      </c>
      <c r="P56" s="151"/>
      <c r="Q56" s="151" t="s">
        <v>550</v>
      </c>
      <c r="R56" s="151"/>
      <c r="S56" s="151" t="s">
        <v>551</v>
      </c>
      <c r="T56" s="152"/>
      <c r="U56" s="4"/>
      <c r="V56" s="4"/>
    </row>
    <row r="57" spans="1:22">
      <c r="A57" s="375"/>
      <c r="B57" s="376"/>
      <c r="C57" s="376"/>
      <c r="D57" s="376"/>
      <c r="E57" s="376"/>
      <c r="F57" s="376"/>
      <c r="G57" s="376"/>
      <c r="H57" s="376"/>
      <c r="I57" s="377"/>
      <c r="J57" s="4"/>
      <c r="K57" s="366" t="s">
        <v>552</v>
      </c>
      <c r="L57" s="151"/>
      <c r="M57" s="367">
        <v>220</v>
      </c>
      <c r="N57" s="367"/>
      <c r="O57" s="151" t="s">
        <v>553</v>
      </c>
      <c r="P57" s="151"/>
      <c r="Q57" s="151" t="s">
        <v>554</v>
      </c>
      <c r="R57" s="151"/>
      <c r="S57" s="151" t="s">
        <v>555</v>
      </c>
      <c r="T57" s="152"/>
      <c r="U57" s="4"/>
      <c r="V57" s="4"/>
    </row>
    <row r="58" spans="1:22">
      <c r="A58" s="375"/>
      <c r="B58" s="376"/>
      <c r="C58" s="376"/>
      <c r="D58" s="376"/>
      <c r="E58" s="376"/>
      <c r="F58" s="376"/>
      <c r="G58" s="376"/>
      <c r="H58" s="376"/>
      <c r="I58" s="377"/>
      <c r="J58" s="4"/>
      <c r="K58" s="368" t="s">
        <v>556</v>
      </c>
      <c r="L58" s="369"/>
      <c r="M58" s="370">
        <v>1000</v>
      </c>
      <c r="N58" s="370"/>
      <c r="O58" s="369" t="s">
        <v>557</v>
      </c>
      <c r="P58" s="369"/>
      <c r="Q58" s="369" t="s">
        <v>558</v>
      </c>
      <c r="R58" s="369"/>
      <c r="S58" s="369" t="s">
        <v>559</v>
      </c>
      <c r="T58" s="371"/>
      <c r="U58" s="4"/>
      <c r="V58" s="4"/>
    </row>
    <row r="59" spans="1:22">
      <c r="A59" s="375"/>
      <c r="B59" s="376"/>
      <c r="C59" s="376"/>
      <c r="D59" s="376"/>
      <c r="E59" s="376"/>
      <c r="F59" s="376"/>
      <c r="G59" s="376"/>
      <c r="H59" s="376"/>
      <c r="I59" s="377"/>
      <c r="J59" s="4"/>
      <c r="K59" s="4"/>
      <c r="L59" s="4"/>
      <c r="M59" s="4"/>
      <c r="N59" s="4"/>
      <c r="O59" s="4"/>
      <c r="P59" s="4"/>
      <c r="Q59" s="4"/>
      <c r="R59" s="4"/>
      <c r="S59" s="4"/>
      <c r="T59" s="4"/>
      <c r="U59" s="4"/>
      <c r="V59" s="4"/>
    </row>
    <row r="60" spans="1:22">
      <c r="A60" s="378"/>
      <c r="B60" s="379"/>
      <c r="C60" s="379"/>
      <c r="D60" s="379"/>
      <c r="E60" s="379"/>
      <c r="F60" s="379"/>
      <c r="G60" s="379"/>
      <c r="H60" s="379"/>
      <c r="I60" s="380"/>
      <c r="J60" s="4"/>
      <c r="K60" s="4"/>
      <c r="L60" s="4"/>
      <c r="M60" s="4"/>
      <c r="N60" s="4"/>
      <c r="O60" s="4"/>
      <c r="P60" s="4"/>
      <c r="Q60" s="4"/>
      <c r="R60" s="4"/>
      <c r="S60" s="4"/>
      <c r="T60" s="4"/>
      <c r="U60" s="4"/>
      <c r="V60" s="4"/>
    </row>
    <row r="61" spans="1:22">
      <c r="A61" s="4"/>
      <c r="B61" s="4"/>
      <c r="C61" s="4"/>
      <c r="D61" s="4"/>
      <c r="E61" s="4"/>
      <c r="F61" s="4"/>
      <c r="G61" s="4"/>
      <c r="H61" s="4"/>
      <c r="I61" s="4"/>
      <c r="J61" s="4"/>
      <c r="K61" s="4"/>
      <c r="L61" s="4"/>
      <c r="M61" s="4"/>
      <c r="N61" s="4"/>
      <c r="O61" s="4"/>
      <c r="P61" s="4"/>
      <c r="Q61" s="4"/>
      <c r="R61" s="4"/>
      <c r="S61" s="4"/>
      <c r="T61" s="4"/>
      <c r="U61" s="4"/>
      <c r="V61" s="4"/>
    </row>
    <row r="62" spans="1:22" ht="13.4" customHeight="1">
      <c r="A62" s="176" t="s">
        <v>560</v>
      </c>
      <c r="B62" s="176"/>
      <c r="C62" s="176"/>
      <c r="D62" s="176"/>
      <c r="E62" s="176"/>
      <c r="F62" s="176"/>
      <c r="G62" s="176"/>
      <c r="H62" s="176"/>
      <c r="I62" s="176"/>
      <c r="J62" s="176"/>
      <c r="K62" s="176"/>
      <c r="L62" s="176"/>
      <c r="M62" s="176"/>
      <c r="N62" s="176"/>
      <c r="O62" s="176"/>
      <c r="P62" s="176"/>
      <c r="Q62" s="176"/>
      <c r="R62" s="176"/>
      <c r="S62" s="176"/>
      <c r="T62" s="176"/>
      <c r="U62" s="4"/>
      <c r="V62" s="4"/>
    </row>
    <row r="63" spans="1:22">
      <c r="A63" s="4"/>
      <c r="B63" s="4"/>
      <c r="C63" s="4"/>
      <c r="D63" s="4"/>
      <c r="E63" s="4"/>
      <c r="F63" s="4"/>
      <c r="G63" s="4"/>
      <c r="H63" s="4"/>
      <c r="I63" s="4"/>
      <c r="J63" s="4"/>
      <c r="K63" s="4"/>
      <c r="L63" s="4"/>
      <c r="M63" s="4"/>
      <c r="N63" s="4"/>
      <c r="O63" s="4"/>
      <c r="P63" s="4"/>
      <c r="Q63" s="4"/>
      <c r="R63" s="4"/>
      <c r="S63" s="4"/>
      <c r="T63" s="4"/>
      <c r="U63" s="4"/>
      <c r="V63" s="4"/>
    </row>
    <row r="64" spans="1:22">
      <c r="A64" s="4"/>
      <c r="B64" s="4"/>
      <c r="C64" s="4"/>
      <c r="D64" s="4"/>
      <c r="E64" s="4"/>
      <c r="F64" s="4"/>
      <c r="G64" s="4"/>
      <c r="H64" s="4"/>
      <c r="I64" s="4"/>
      <c r="J64" s="4"/>
      <c r="K64" s="4"/>
      <c r="L64" s="4"/>
      <c r="M64" s="4"/>
      <c r="N64" s="4"/>
      <c r="O64" s="4"/>
      <c r="P64" s="4"/>
      <c r="Q64" s="4"/>
      <c r="R64" s="4"/>
      <c r="S64" s="4"/>
      <c r="T64" s="4"/>
      <c r="U64" s="4"/>
      <c r="V64" s="4"/>
    </row>
    <row r="65" spans="1:22">
      <c r="A65" s="4"/>
      <c r="B65" s="4"/>
      <c r="C65" s="4"/>
      <c r="D65" s="4"/>
      <c r="E65" s="4"/>
      <c r="F65" s="4"/>
      <c r="G65" s="4"/>
      <c r="H65" s="4"/>
      <c r="I65" s="4"/>
      <c r="J65" s="4"/>
      <c r="K65" s="4"/>
      <c r="L65" s="4"/>
      <c r="M65" s="4"/>
      <c r="N65" s="4"/>
      <c r="O65" s="4"/>
      <c r="P65" s="4"/>
      <c r="Q65" s="4"/>
      <c r="R65" s="4"/>
      <c r="S65" s="4"/>
      <c r="T65" s="4"/>
      <c r="U65" s="4"/>
      <c r="V65" s="4"/>
    </row>
    <row r="66" spans="1:22">
      <c r="A66" s="4"/>
      <c r="B66" s="4"/>
      <c r="C66" s="4"/>
      <c r="D66" s="4"/>
      <c r="E66" s="4"/>
      <c r="F66" s="4"/>
      <c r="G66" s="4"/>
      <c r="H66" s="4"/>
      <c r="I66" s="4"/>
      <c r="J66" s="4"/>
      <c r="K66" s="4"/>
      <c r="L66" s="4"/>
      <c r="M66" s="4"/>
      <c r="N66" s="4"/>
      <c r="O66" s="4"/>
      <c r="P66" s="4"/>
      <c r="Q66" s="4"/>
      <c r="R66" s="4"/>
      <c r="S66" s="4"/>
      <c r="T66" s="4"/>
      <c r="U66" s="4"/>
      <c r="V66" s="4"/>
    </row>
    <row r="67" spans="1:22">
      <c r="A67" s="4"/>
      <c r="B67" s="4"/>
      <c r="C67" s="4"/>
      <c r="D67" s="4"/>
      <c r="E67" s="4"/>
      <c r="F67" s="4"/>
      <c r="G67" s="4"/>
      <c r="H67" s="4"/>
      <c r="I67" s="4"/>
      <c r="J67" s="4"/>
      <c r="K67" s="4"/>
      <c r="L67" s="4"/>
      <c r="M67" s="4"/>
      <c r="N67" s="4"/>
      <c r="O67" s="4"/>
      <c r="P67" s="4"/>
      <c r="Q67" s="4"/>
      <c r="R67" s="4"/>
      <c r="S67" s="4"/>
      <c r="T67" s="4"/>
      <c r="U67" s="4"/>
      <c r="V67" s="4"/>
    </row>
    <row r="68" spans="1:22">
      <c r="A68" s="4"/>
      <c r="B68" s="4"/>
      <c r="C68" s="4"/>
      <c r="D68" s="4"/>
      <c r="E68" s="4"/>
      <c r="F68" s="4"/>
      <c r="G68" s="4"/>
      <c r="H68" s="4"/>
      <c r="I68" s="4"/>
      <c r="J68" s="4"/>
      <c r="K68" s="4"/>
      <c r="L68" s="4"/>
      <c r="M68" s="4"/>
      <c r="N68" s="4"/>
      <c r="O68" s="4"/>
      <c r="P68" s="4"/>
      <c r="Q68" s="4"/>
      <c r="R68" s="4"/>
      <c r="S68" s="4"/>
      <c r="T68" s="4"/>
      <c r="U68" s="4"/>
      <c r="V68" s="4"/>
    </row>
    <row r="69" spans="1:22">
      <c r="A69" s="4"/>
      <c r="B69" s="4"/>
      <c r="C69" s="4"/>
      <c r="D69" s="4"/>
      <c r="E69" s="4"/>
      <c r="F69" s="4"/>
      <c r="G69" s="4"/>
      <c r="H69" s="4"/>
      <c r="I69" s="4"/>
      <c r="J69" s="4"/>
      <c r="K69" s="4"/>
      <c r="L69" s="4"/>
      <c r="M69" s="4"/>
      <c r="N69" s="4"/>
      <c r="O69" s="4"/>
      <c r="P69" s="4"/>
      <c r="Q69" s="4"/>
      <c r="R69" s="4"/>
      <c r="S69" s="4"/>
      <c r="T69" s="4"/>
      <c r="U69" s="4"/>
      <c r="V69" s="4"/>
    </row>
    <row r="70" spans="1:22">
      <c r="A70" s="4"/>
      <c r="B70" s="4"/>
      <c r="C70" s="4"/>
      <c r="D70" s="4"/>
      <c r="E70" s="4"/>
      <c r="F70" s="4"/>
      <c r="G70" s="4"/>
      <c r="H70" s="4"/>
      <c r="I70" s="4"/>
      <c r="J70" s="4"/>
      <c r="K70" s="4"/>
      <c r="L70" s="4"/>
      <c r="M70" s="4"/>
      <c r="N70" s="4"/>
      <c r="O70" s="4"/>
      <c r="P70" s="4"/>
      <c r="Q70" s="4"/>
      <c r="R70" s="4"/>
      <c r="S70" s="4"/>
      <c r="T70" s="4"/>
      <c r="U70" s="4"/>
      <c r="V70" s="4"/>
    </row>
    <row r="71" spans="1:22">
      <c r="A71" s="4"/>
      <c r="B71" s="4"/>
      <c r="C71" s="4"/>
      <c r="D71" s="4"/>
      <c r="E71" s="4"/>
      <c r="F71" s="4"/>
      <c r="G71" s="4"/>
      <c r="H71" s="4"/>
      <c r="I71" s="4"/>
      <c r="J71" s="4"/>
      <c r="K71" s="4"/>
      <c r="L71" s="4"/>
      <c r="M71" s="4"/>
      <c r="N71" s="4"/>
      <c r="O71" s="4"/>
      <c r="P71" s="4"/>
      <c r="Q71" s="4"/>
      <c r="R71" s="4"/>
      <c r="S71" s="4"/>
      <c r="T71" s="4"/>
      <c r="U71" s="4"/>
      <c r="V71" s="4"/>
    </row>
    <row r="72" spans="1:22">
      <c r="A72" s="4"/>
      <c r="B72" s="4"/>
      <c r="C72" s="4"/>
      <c r="D72" s="4"/>
      <c r="E72" s="4"/>
      <c r="F72" s="4"/>
      <c r="G72" s="4"/>
      <c r="H72" s="4"/>
      <c r="I72" s="4"/>
      <c r="J72" s="4"/>
      <c r="K72" s="4"/>
      <c r="L72" s="4"/>
      <c r="M72" s="4"/>
      <c r="N72" s="4"/>
      <c r="O72" s="4"/>
      <c r="P72" s="4"/>
      <c r="Q72" s="4"/>
      <c r="R72" s="4"/>
      <c r="S72" s="4"/>
      <c r="T72" s="4"/>
      <c r="U72" s="4"/>
      <c r="V72" s="4"/>
    </row>
    <row r="73" spans="1:22">
      <c r="A73" s="4"/>
      <c r="B73" s="4"/>
      <c r="C73" s="4"/>
      <c r="D73" s="4"/>
      <c r="E73" s="4"/>
      <c r="F73" s="4"/>
      <c r="G73" s="4"/>
      <c r="H73" s="4"/>
      <c r="I73" s="4"/>
      <c r="J73" s="4"/>
      <c r="K73" s="4"/>
      <c r="L73" s="4"/>
      <c r="M73" s="4"/>
      <c r="N73" s="4"/>
      <c r="O73" s="4"/>
      <c r="P73" s="4"/>
      <c r="Q73" s="4"/>
      <c r="R73" s="4"/>
      <c r="S73" s="4"/>
      <c r="T73" s="4"/>
      <c r="U73" s="4"/>
      <c r="V73" s="4"/>
    </row>
    <row r="74" spans="1:22">
      <c r="A74" s="4"/>
      <c r="B74" s="4"/>
      <c r="C74" s="4"/>
      <c r="D74" s="4"/>
      <c r="E74" s="4"/>
      <c r="F74" s="4"/>
      <c r="G74" s="4"/>
      <c r="H74" s="4"/>
      <c r="I74" s="4"/>
      <c r="J74" s="4"/>
      <c r="K74" s="4"/>
      <c r="L74" s="4"/>
      <c r="M74" s="4"/>
      <c r="N74" s="4"/>
      <c r="O74" s="4"/>
      <c r="P74" s="4"/>
      <c r="Q74" s="4"/>
      <c r="R74" s="4"/>
      <c r="S74" s="4"/>
      <c r="T74" s="4"/>
      <c r="U74" s="4"/>
      <c r="V74" s="4"/>
    </row>
    <row r="75" spans="1:22">
      <c r="A75" s="4"/>
      <c r="B75" s="4"/>
      <c r="C75" s="4"/>
      <c r="D75" s="4"/>
      <c r="E75" s="4"/>
      <c r="F75" s="4"/>
      <c r="G75" s="4"/>
      <c r="H75" s="4"/>
      <c r="I75" s="4"/>
      <c r="J75" s="4"/>
      <c r="K75" s="4"/>
      <c r="L75" s="4"/>
      <c r="M75" s="4"/>
      <c r="N75" s="4"/>
      <c r="O75" s="4"/>
      <c r="P75" s="4"/>
      <c r="Q75" s="4"/>
      <c r="R75" s="4"/>
      <c r="S75" s="4"/>
      <c r="T75" s="4"/>
      <c r="U75" s="4"/>
      <c r="V75" s="4"/>
    </row>
    <row r="76" spans="1:22">
      <c r="A76" s="4"/>
      <c r="B76" s="4"/>
      <c r="C76" s="4"/>
      <c r="D76" s="4"/>
      <c r="E76" s="4"/>
      <c r="F76" s="4"/>
      <c r="G76" s="4"/>
      <c r="H76" s="4"/>
      <c r="I76" s="4"/>
      <c r="J76" s="4"/>
      <c r="K76" s="4"/>
      <c r="L76" s="4"/>
      <c r="M76" s="4"/>
      <c r="N76" s="4"/>
      <c r="O76" s="4"/>
      <c r="P76" s="4"/>
      <c r="Q76" s="4"/>
      <c r="R76" s="4"/>
      <c r="S76" s="4"/>
      <c r="T76" s="4"/>
      <c r="U76" s="4"/>
      <c r="V76" s="4"/>
    </row>
    <row r="77" spans="1:22">
      <c r="A77" s="4"/>
      <c r="B77" s="4"/>
      <c r="C77" s="4"/>
      <c r="D77" s="4"/>
      <c r="E77" s="4"/>
      <c r="F77" s="4"/>
      <c r="G77" s="4"/>
      <c r="H77" s="4"/>
      <c r="I77" s="4"/>
      <c r="J77" s="4"/>
      <c r="K77" s="4"/>
      <c r="L77" s="4"/>
      <c r="M77" s="4"/>
      <c r="N77" s="4"/>
      <c r="O77" s="4"/>
      <c r="P77" s="4"/>
      <c r="Q77" s="4"/>
      <c r="R77" s="4"/>
      <c r="S77" s="4"/>
      <c r="T77" s="4"/>
      <c r="U77" s="4"/>
      <c r="V77" s="4"/>
    </row>
    <row r="78" spans="1:22">
      <c r="A78" s="4"/>
      <c r="B78" s="4"/>
      <c r="C78" s="4"/>
      <c r="D78" s="4"/>
      <c r="E78" s="4"/>
      <c r="F78" s="4"/>
      <c r="G78" s="4"/>
      <c r="H78" s="4"/>
      <c r="I78" s="4"/>
      <c r="J78" s="4"/>
      <c r="K78" s="4"/>
      <c r="L78" s="4"/>
      <c r="M78" s="4"/>
      <c r="N78" s="4"/>
      <c r="O78" s="4"/>
      <c r="P78" s="4"/>
      <c r="Q78" s="4"/>
      <c r="R78" s="4"/>
      <c r="S78" s="4"/>
      <c r="T78" s="4"/>
      <c r="U78" s="4"/>
      <c r="V78" s="4"/>
    </row>
    <row r="79" spans="1:22">
      <c r="A79" s="4"/>
      <c r="B79" s="4"/>
      <c r="C79" s="4"/>
      <c r="D79" s="4"/>
      <c r="E79" s="4"/>
      <c r="F79" s="4"/>
      <c r="G79" s="4"/>
      <c r="H79" s="4"/>
      <c r="I79" s="4"/>
      <c r="J79" s="4"/>
      <c r="K79" s="4"/>
      <c r="L79" s="4"/>
      <c r="M79" s="4"/>
      <c r="N79" s="4"/>
      <c r="O79" s="4"/>
      <c r="P79" s="4"/>
      <c r="Q79" s="4"/>
      <c r="R79" s="4"/>
      <c r="S79" s="4"/>
      <c r="T79" s="4"/>
      <c r="U79" s="4"/>
      <c r="V79" s="4"/>
    </row>
    <row r="80" spans="1:22">
      <c r="A80" s="4"/>
      <c r="B80" s="4"/>
      <c r="C80" s="4"/>
      <c r="D80" s="4"/>
      <c r="E80" s="4"/>
      <c r="F80" s="4"/>
      <c r="G80" s="4"/>
      <c r="H80" s="4"/>
      <c r="I80" s="4"/>
      <c r="J80" s="4"/>
      <c r="K80" s="4"/>
      <c r="L80" s="4"/>
      <c r="M80" s="4"/>
      <c r="N80" s="4"/>
      <c r="O80" s="4"/>
      <c r="P80" s="4"/>
      <c r="Q80" s="4"/>
      <c r="R80" s="4"/>
      <c r="S80" s="4"/>
      <c r="T80" s="4"/>
      <c r="U80" s="4"/>
      <c r="V80" s="4"/>
    </row>
    <row r="81" spans="1:22">
      <c r="A81" s="4"/>
      <c r="B81" s="4"/>
      <c r="C81" s="4"/>
      <c r="D81" s="4"/>
      <c r="E81" s="4"/>
      <c r="F81" s="4"/>
      <c r="G81" s="4"/>
      <c r="H81" s="4"/>
      <c r="I81" s="4"/>
      <c r="J81" s="4"/>
      <c r="K81" s="4"/>
      <c r="L81" s="4"/>
      <c r="M81" s="4"/>
      <c r="N81" s="4"/>
      <c r="O81" s="4"/>
      <c r="P81" s="4"/>
      <c r="Q81" s="4"/>
      <c r="R81" s="4"/>
      <c r="S81" s="4"/>
      <c r="T81" s="4"/>
      <c r="U81" s="4"/>
      <c r="V81" s="4"/>
    </row>
    <row r="82" spans="1:22">
      <c r="A82" s="4"/>
      <c r="B82" s="4"/>
      <c r="C82" s="4"/>
      <c r="D82" s="4"/>
      <c r="E82" s="4"/>
      <c r="F82" s="4"/>
      <c r="G82" s="4"/>
      <c r="H82" s="4"/>
      <c r="I82" s="4"/>
      <c r="J82" s="4"/>
      <c r="K82" s="4"/>
      <c r="L82" s="4"/>
      <c r="M82" s="4"/>
      <c r="N82" s="4"/>
      <c r="O82" s="4"/>
      <c r="P82" s="4"/>
      <c r="Q82" s="4"/>
      <c r="R82" s="4"/>
      <c r="S82" s="4"/>
      <c r="T82" s="4"/>
      <c r="U82" s="4"/>
      <c r="V82" s="4"/>
    </row>
    <row r="83" spans="1:22">
      <c r="A83" s="4"/>
      <c r="B83" s="4"/>
      <c r="C83" s="4"/>
      <c r="D83" s="4"/>
      <c r="E83" s="4"/>
      <c r="F83" s="4"/>
      <c r="G83" s="4"/>
      <c r="H83" s="4"/>
      <c r="I83" s="4"/>
      <c r="J83" s="4"/>
      <c r="K83" s="4"/>
      <c r="L83" s="4"/>
      <c r="M83" s="4"/>
      <c r="N83" s="4"/>
      <c r="O83" s="4"/>
      <c r="P83" s="4"/>
      <c r="Q83" s="4"/>
      <c r="R83" s="4"/>
      <c r="S83" s="4"/>
      <c r="T83" s="4"/>
      <c r="U83" s="4"/>
      <c r="V83" s="4"/>
    </row>
    <row r="84" spans="1:22">
      <c r="A84" s="4"/>
      <c r="B84" s="4"/>
      <c r="C84" s="4"/>
      <c r="D84" s="4"/>
      <c r="E84" s="4"/>
      <c r="F84" s="4"/>
      <c r="G84" s="4"/>
      <c r="H84" s="4"/>
      <c r="I84" s="4"/>
      <c r="J84" s="4"/>
      <c r="K84" s="4"/>
      <c r="L84" s="4"/>
      <c r="M84" s="4"/>
      <c r="N84" s="4"/>
      <c r="O84" s="4"/>
      <c r="P84" s="4"/>
      <c r="Q84" s="4"/>
      <c r="R84" s="4"/>
      <c r="S84" s="4"/>
      <c r="T84" s="4"/>
      <c r="U84" s="4"/>
      <c r="V84" s="4"/>
    </row>
    <row r="85" spans="1:22">
      <c r="A85" s="4"/>
      <c r="B85" s="4"/>
      <c r="C85" s="4"/>
      <c r="D85" s="4"/>
      <c r="E85" s="4"/>
      <c r="F85" s="4"/>
      <c r="G85" s="4"/>
      <c r="H85" s="4"/>
      <c r="I85" s="4"/>
      <c r="J85" s="4"/>
      <c r="K85" s="4"/>
      <c r="L85" s="4"/>
      <c r="M85" s="4"/>
      <c r="N85" s="4"/>
      <c r="O85" s="4"/>
      <c r="P85" s="4"/>
      <c r="Q85" s="4"/>
      <c r="R85" s="4"/>
      <c r="S85" s="4"/>
      <c r="T85" s="4"/>
      <c r="U85" s="4"/>
      <c r="V85" s="4"/>
    </row>
    <row r="86" spans="1:22">
      <c r="A86" s="4"/>
      <c r="B86" s="4"/>
      <c r="C86" s="4"/>
      <c r="D86" s="4"/>
      <c r="E86" s="4"/>
      <c r="F86" s="4"/>
      <c r="G86" s="4"/>
      <c r="H86" s="4"/>
      <c r="I86" s="4"/>
      <c r="J86" s="4"/>
      <c r="K86" s="4"/>
      <c r="L86" s="4"/>
      <c r="M86" s="4"/>
      <c r="N86" s="4"/>
      <c r="O86" s="4"/>
      <c r="P86" s="4"/>
      <c r="Q86" s="4"/>
      <c r="R86" s="4"/>
      <c r="S86" s="4"/>
      <c r="T86" s="4"/>
      <c r="U86" s="4"/>
      <c r="V86" s="4"/>
    </row>
    <row r="87" spans="1:22">
      <c r="A87" s="4"/>
      <c r="B87" s="4"/>
      <c r="C87" s="4"/>
      <c r="D87" s="4"/>
      <c r="E87" s="4"/>
      <c r="F87" s="4"/>
      <c r="G87" s="4"/>
      <c r="H87" s="4"/>
      <c r="I87" s="4"/>
      <c r="J87" s="4"/>
      <c r="K87" s="4"/>
      <c r="L87" s="4"/>
      <c r="M87" s="4"/>
      <c r="N87" s="4"/>
      <c r="O87" s="4"/>
      <c r="P87" s="4"/>
      <c r="Q87" s="4"/>
      <c r="R87" s="4"/>
      <c r="S87" s="4"/>
      <c r="T87" s="4"/>
      <c r="U87" s="4"/>
      <c r="V87" s="4"/>
    </row>
    <row r="88" spans="1:22">
      <c r="A88" s="4"/>
      <c r="B88" s="4"/>
      <c r="C88" s="4"/>
      <c r="D88" s="4"/>
      <c r="E88" s="4"/>
      <c r="F88" s="4"/>
      <c r="G88" s="4"/>
      <c r="H88" s="4"/>
      <c r="I88" s="4"/>
      <c r="J88" s="4"/>
      <c r="K88" s="4"/>
      <c r="L88" s="4"/>
      <c r="M88" s="4"/>
      <c r="N88" s="4"/>
      <c r="O88" s="4"/>
      <c r="P88" s="4"/>
      <c r="Q88" s="4"/>
      <c r="R88" s="4"/>
      <c r="S88" s="4"/>
      <c r="T88" s="4"/>
      <c r="U88" s="4"/>
      <c r="V88" s="4"/>
    </row>
    <row r="89" spans="1:22">
      <c r="A89" s="4"/>
      <c r="B89" s="4"/>
      <c r="C89" s="4"/>
      <c r="D89" s="4"/>
      <c r="E89" s="4"/>
      <c r="F89" s="4"/>
      <c r="G89" s="4"/>
      <c r="H89" s="4"/>
      <c r="I89" s="4"/>
      <c r="J89" s="4"/>
      <c r="K89" s="4"/>
      <c r="L89" s="4"/>
      <c r="M89" s="4"/>
      <c r="N89" s="4"/>
      <c r="O89" s="4"/>
      <c r="P89" s="4"/>
      <c r="Q89" s="4"/>
      <c r="R89" s="4"/>
      <c r="S89" s="4"/>
      <c r="T89" s="4"/>
      <c r="U89" s="4"/>
      <c r="V89" s="4"/>
    </row>
    <row r="90" spans="1:22">
      <c r="A90" s="4"/>
      <c r="B90" s="4"/>
      <c r="C90" s="4"/>
      <c r="D90" s="4"/>
      <c r="E90" s="4"/>
      <c r="F90" s="4"/>
      <c r="G90" s="4"/>
      <c r="H90" s="4"/>
      <c r="I90" s="4"/>
      <c r="J90" s="4"/>
      <c r="K90" s="4"/>
      <c r="L90" s="4"/>
      <c r="M90" s="4"/>
      <c r="N90" s="4"/>
      <c r="O90" s="4"/>
      <c r="P90" s="4"/>
      <c r="Q90" s="4"/>
      <c r="R90" s="4"/>
      <c r="S90" s="4"/>
      <c r="T90" s="4"/>
      <c r="U90" s="4"/>
      <c r="V90" s="4"/>
    </row>
  </sheetData>
  <mergeCells count="58">
    <mergeCell ref="A56:I60"/>
    <mergeCell ref="A62:T62"/>
    <mergeCell ref="K58:L58"/>
    <mergeCell ref="M58:N58"/>
    <mergeCell ref="O58:P58"/>
    <mergeCell ref="Q58:R58"/>
    <mergeCell ref="S58:T58"/>
    <mergeCell ref="K57:L57"/>
    <mergeCell ref="M57:N57"/>
    <mergeCell ref="O57:P57"/>
    <mergeCell ref="Q57:R57"/>
    <mergeCell ref="S57:T57"/>
    <mergeCell ref="K56:L56"/>
    <mergeCell ref="M56:N56"/>
    <mergeCell ref="O56:P56"/>
    <mergeCell ref="Q56:R56"/>
    <mergeCell ref="S56:T56"/>
    <mergeCell ref="K55:L55"/>
    <mergeCell ref="M55:N55"/>
    <mergeCell ref="O55:P55"/>
    <mergeCell ref="Q55:R55"/>
    <mergeCell ref="S55:T55"/>
    <mergeCell ref="K54:L54"/>
    <mergeCell ref="M54:N54"/>
    <mergeCell ref="O54:P54"/>
    <mergeCell ref="Q54:R54"/>
    <mergeCell ref="S54:T54"/>
    <mergeCell ref="K53:L53"/>
    <mergeCell ref="M53:N53"/>
    <mergeCell ref="O53:P53"/>
    <mergeCell ref="Q53:R53"/>
    <mergeCell ref="S53:T53"/>
    <mergeCell ref="K32:O33"/>
    <mergeCell ref="P32:T33"/>
    <mergeCell ref="A36:J36"/>
    <mergeCell ref="A44:I44"/>
    <mergeCell ref="K52:T52"/>
    <mergeCell ref="K16:O22"/>
    <mergeCell ref="P16:T22"/>
    <mergeCell ref="K23:O29"/>
    <mergeCell ref="P23:T29"/>
    <mergeCell ref="K30:T31"/>
    <mergeCell ref="P7:T9"/>
    <mergeCell ref="A11:T11"/>
    <mergeCell ref="A13:H13"/>
    <mergeCell ref="K13:T13"/>
    <mergeCell ref="K14:T15"/>
    <mergeCell ref="A7:D9"/>
    <mergeCell ref="F6:I6"/>
    <mergeCell ref="F7:I9"/>
    <mergeCell ref="K6:N6"/>
    <mergeCell ref="K7:N9"/>
    <mergeCell ref="A1:G1"/>
    <mergeCell ref="H1:T1"/>
    <mergeCell ref="A2:T2"/>
    <mergeCell ref="A3:T3"/>
    <mergeCell ref="A6:D6"/>
    <mergeCell ref="P6:T6"/>
  </mergeCells>
  <conditionalFormatting sqref="B15:C20">
    <cfRule type="colorScale" priority="1">
      <colorScale>
        <cfvo type="min"/>
        <cfvo type="percentile" val="50"/>
        <cfvo type="max"/>
        <color rgb="FFE1F0E8"/>
        <color rgb="FFF7EDCF"/>
        <color rgb="FFF5DEDD"/>
      </colorScale>
    </cfRule>
  </conditionalFormatting>
  <conditionalFormatting sqref="E46:E53">
    <cfRule type="expression" dxfId="2" priority="2">
      <formula>E46="Triggered"</formula>
    </cfRule>
    <cfRule type="expression" dxfId="1" priority="3">
      <formula>E46="Watch"</formula>
    </cfRule>
    <cfRule type="expression" dxfId="0" priority="4">
      <formula>E46="Monitor"</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00_Cover_Method</vt:lpstr>
      <vt:lpstr>01_Business_Case</vt:lpstr>
      <vt:lpstr>02_PESTEL_Register</vt:lpstr>
      <vt:lpstr>03_Scenario_Design_Lab</vt:lpstr>
      <vt:lpstr>04_Worked_Example</vt:lpstr>
      <vt:lpstr>05_Board_War_Room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2026-07-19T04:28:58Z</dcterms:modified>
</cp:coreProperties>
</file>