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enovo\Downloads\"/>
    </mc:Choice>
  </mc:AlternateContent>
  <bookViews>
    <workbookView xWindow="0" yWindow="0" windowWidth="19200" windowHeight="7050" firstSheet="2" activeTab="5"/>
  </bookViews>
  <sheets>
    <sheet name="00_Investment_Thesis" sheetId="1" r:id="rId1"/>
    <sheet name="01_Business_Case" sheetId="2" r:id="rId2"/>
    <sheet name="02_Portfolio_Template" sheetId="3" r:id="rId3"/>
    <sheet name="03_Scoring_Model" sheetId="4" r:id="rId4"/>
    <sheet name="04_Worked_Example" sheetId="5" r:id="rId5"/>
    <sheet name="05_Board_Allocation" sheetId="6" r:id="rId6"/>
  </sheets>
  <calcPr calcId="162913"/>
</workbook>
</file>

<file path=xl/calcChain.xml><?xml version="1.0" encoding="utf-8"?>
<calcChain xmlns="http://schemas.openxmlformats.org/spreadsheetml/2006/main">
  <c r="D44" i="6" l="1"/>
  <c r="D43" i="6"/>
  <c r="D42" i="6"/>
  <c r="D41" i="6"/>
  <c r="D40" i="6"/>
  <c r="C20" i="6"/>
  <c r="C16" i="6"/>
  <c r="K7" i="6"/>
  <c r="D54" i="5"/>
  <c r="E54" i="5" s="1"/>
  <c r="D52" i="5"/>
  <c r="E52" i="5" s="1"/>
  <c r="D51" i="5"/>
  <c r="E51" i="5" s="1"/>
  <c r="C51" i="5"/>
  <c r="D50" i="5"/>
  <c r="E50" i="5" s="1"/>
  <c r="R46" i="5"/>
  <c r="N46" i="5"/>
  <c r="R45" i="5"/>
  <c r="N45" i="5"/>
  <c r="G45" i="5"/>
  <c r="C21" i="6" s="1"/>
  <c r="R44" i="5"/>
  <c r="N44" i="5"/>
  <c r="G44" i="5"/>
  <c r="F44" i="5"/>
  <c r="B20" i="6" s="1"/>
  <c r="R43" i="5"/>
  <c r="N43" i="5"/>
  <c r="R42" i="5"/>
  <c r="N42" i="5"/>
  <c r="R41" i="5"/>
  <c r="N41" i="5"/>
  <c r="G41" i="5"/>
  <c r="C17" i="6" s="1"/>
  <c r="R40" i="5"/>
  <c r="N40" i="5"/>
  <c r="G40" i="5"/>
  <c r="F40" i="5"/>
  <c r="B16" i="6" s="1"/>
  <c r="R39" i="5"/>
  <c r="N39" i="5"/>
  <c r="K7" i="5"/>
  <c r="I42" i="4"/>
  <c r="I41" i="4"/>
  <c r="R37" i="4"/>
  <c r="Q37" i="4"/>
  <c r="P37" i="4"/>
  <c r="H37" i="4"/>
  <c r="R36" i="4"/>
  <c r="Q36" i="4"/>
  <c r="P36" i="4"/>
  <c r="H36" i="4"/>
  <c r="R35" i="4"/>
  <c r="Q35" i="4"/>
  <c r="P35" i="4"/>
  <c r="H35" i="4"/>
  <c r="R34" i="4"/>
  <c r="Q34" i="4"/>
  <c r="P34" i="4"/>
  <c r="H34" i="4"/>
  <c r="R33" i="4"/>
  <c r="Q33" i="4"/>
  <c r="P33" i="4"/>
  <c r="H33" i="4"/>
  <c r="R32" i="4"/>
  <c r="Q32" i="4"/>
  <c r="P32" i="4"/>
  <c r="H32" i="4"/>
  <c r="R31" i="4"/>
  <c r="Q31" i="4"/>
  <c r="P31" i="4"/>
  <c r="H31" i="4"/>
  <c r="R30" i="4"/>
  <c r="Q30" i="4"/>
  <c r="P30" i="4"/>
  <c r="H30" i="4"/>
  <c r="R29" i="4"/>
  <c r="I46" i="5" s="1"/>
  <c r="E22" i="6" s="1"/>
  <c r="Q29" i="4"/>
  <c r="H46" i="5" s="1"/>
  <c r="D22" i="6" s="1"/>
  <c r="P29" i="4"/>
  <c r="G46" i="5" s="1"/>
  <c r="C22" i="6" s="1"/>
  <c r="H29" i="4"/>
  <c r="F46" i="5" s="1"/>
  <c r="R28" i="4"/>
  <c r="I45" i="5" s="1"/>
  <c r="E21" i="6" s="1"/>
  <c r="Q28" i="4"/>
  <c r="H45" i="5" s="1"/>
  <c r="D21" i="6" s="1"/>
  <c r="P28" i="4"/>
  <c r="H28" i="4"/>
  <c r="F45" i="5" s="1"/>
  <c r="R27" i="4"/>
  <c r="I44" i="5" s="1"/>
  <c r="E20" i="6" s="1"/>
  <c r="Q27" i="4"/>
  <c r="H44" i="5" s="1"/>
  <c r="D20" i="6" s="1"/>
  <c r="P27" i="4"/>
  <c r="H27" i="4"/>
  <c r="R26" i="4"/>
  <c r="I43" i="5" s="1"/>
  <c r="E19" i="6" s="1"/>
  <c r="Q26" i="4"/>
  <c r="H43" i="5" s="1"/>
  <c r="D19" i="6" s="1"/>
  <c r="P26" i="4"/>
  <c r="G43" i="5" s="1"/>
  <c r="C19" i="6" s="1"/>
  <c r="H26" i="4"/>
  <c r="F43" i="5" s="1"/>
  <c r="R25" i="4"/>
  <c r="I42" i="5" s="1"/>
  <c r="E18" i="6" s="1"/>
  <c r="Q25" i="4"/>
  <c r="H42" i="5" s="1"/>
  <c r="D18" i="6" s="1"/>
  <c r="P25" i="4"/>
  <c r="G42" i="5" s="1"/>
  <c r="C18" i="6" s="1"/>
  <c r="H25" i="4"/>
  <c r="F42" i="5" s="1"/>
  <c r="R24" i="4"/>
  <c r="I41" i="5" s="1"/>
  <c r="E17" i="6" s="1"/>
  <c r="Q24" i="4"/>
  <c r="H41" i="5" s="1"/>
  <c r="D17" i="6" s="1"/>
  <c r="P24" i="4"/>
  <c r="H24" i="4"/>
  <c r="F41" i="5" s="1"/>
  <c r="R23" i="4"/>
  <c r="I40" i="5" s="1"/>
  <c r="E16" i="6" s="1"/>
  <c r="Q23" i="4"/>
  <c r="H40" i="5" s="1"/>
  <c r="D16" i="6" s="1"/>
  <c r="P23" i="4"/>
  <c r="H23" i="4"/>
  <c r="R22" i="4"/>
  <c r="I39" i="5" s="1"/>
  <c r="Q22" i="4"/>
  <c r="H39" i="5" s="1"/>
  <c r="D15" i="6" s="1"/>
  <c r="P22" i="4"/>
  <c r="G39" i="5" s="1"/>
  <c r="C15" i="6" s="1"/>
  <c r="H22" i="4"/>
  <c r="F39" i="5" s="1"/>
  <c r="R52" i="3"/>
  <c r="O52" i="3"/>
  <c r="N52" i="3"/>
  <c r="H52" i="3"/>
  <c r="I52" i="3" s="1"/>
  <c r="R51" i="3"/>
  <c r="N51" i="3"/>
  <c r="O51" i="3" s="1"/>
  <c r="I51" i="3"/>
  <c r="H51" i="3"/>
  <c r="R50" i="3"/>
  <c r="N50" i="3"/>
  <c r="O50" i="3" s="1"/>
  <c r="I50" i="3"/>
  <c r="H50" i="3"/>
  <c r="R49" i="3"/>
  <c r="O49" i="3"/>
  <c r="N49" i="3"/>
  <c r="H49" i="3"/>
  <c r="I49" i="3" s="1"/>
  <c r="R48" i="3"/>
  <c r="O48" i="3"/>
  <c r="N48" i="3"/>
  <c r="H48" i="3"/>
  <c r="I48" i="3" s="1"/>
  <c r="R47" i="3"/>
  <c r="N47" i="3"/>
  <c r="O47" i="3" s="1"/>
  <c r="I47" i="3"/>
  <c r="H47" i="3"/>
  <c r="R46" i="3"/>
  <c r="N46" i="3"/>
  <c r="O46" i="3" s="1"/>
  <c r="I46" i="3"/>
  <c r="H46" i="3"/>
  <c r="R45" i="3"/>
  <c r="O45" i="3"/>
  <c r="N45" i="3"/>
  <c r="H45" i="3"/>
  <c r="I45" i="3" s="1"/>
  <c r="R44" i="3"/>
  <c r="O44" i="3"/>
  <c r="N44" i="3"/>
  <c r="H44" i="3"/>
  <c r="I44" i="3" s="1"/>
  <c r="R43" i="3"/>
  <c r="N43" i="3"/>
  <c r="O43" i="3" s="1"/>
  <c r="I43" i="3"/>
  <c r="H43" i="3"/>
  <c r="R42" i="3"/>
  <c r="N42" i="3"/>
  <c r="O42" i="3" s="1"/>
  <c r="I42" i="3"/>
  <c r="H42" i="3"/>
  <c r="R41" i="3"/>
  <c r="O41" i="3"/>
  <c r="N41" i="3"/>
  <c r="H41" i="3"/>
  <c r="I41" i="3" s="1"/>
  <c r="R40" i="3"/>
  <c r="O40" i="3"/>
  <c r="N40" i="3"/>
  <c r="H40" i="3"/>
  <c r="I40" i="3" s="1"/>
  <c r="R39" i="3"/>
  <c r="N39" i="3"/>
  <c r="O39" i="3" s="1"/>
  <c r="I39" i="3"/>
  <c r="H39" i="3"/>
  <c r="R38" i="3"/>
  <c r="N38" i="3"/>
  <c r="O38" i="3" s="1"/>
  <c r="I38" i="3"/>
  <c r="H38" i="3"/>
  <c r="R37" i="3"/>
  <c r="O37" i="3"/>
  <c r="N37" i="3"/>
  <c r="H37" i="3"/>
  <c r="I37" i="3" s="1"/>
  <c r="J33" i="2"/>
  <c r="I33" i="2"/>
  <c r="H33" i="2"/>
  <c r="G33" i="2"/>
  <c r="B33" i="2"/>
  <c r="E32" i="2"/>
  <c r="E31" i="2"/>
  <c r="E30" i="2"/>
  <c r="E29" i="2"/>
  <c r="E28" i="2"/>
  <c r="E27" i="2"/>
  <c r="E26" i="2"/>
  <c r="E33" i="2" s="1"/>
  <c r="E25" i="2"/>
  <c r="B15" i="6" l="1"/>
  <c r="O39" i="5"/>
  <c r="B17" i="6"/>
  <c r="O41" i="5"/>
  <c r="B18" i="6"/>
  <c r="O42" i="5"/>
  <c r="B19" i="6"/>
  <c r="O43" i="5"/>
  <c r="B21" i="6"/>
  <c r="O45" i="5"/>
  <c r="B22" i="6"/>
  <c r="O46" i="5"/>
  <c r="F7" i="5"/>
  <c r="E15" i="6"/>
  <c r="O40" i="5"/>
  <c r="O44" i="5"/>
</calcChain>
</file>

<file path=xl/sharedStrings.xml><?xml version="1.0" encoding="utf-8"?>
<sst xmlns="http://schemas.openxmlformats.org/spreadsheetml/2006/main" count="637" uniqueCount="434">
  <si>
    <t>ENTERPRISE TOOLKITS  |  https://enterprsie-toolkits.org</t>
  </si>
  <si>
    <t>ETK-STR-PORT-2020-01  |  Version 1.0  |  28 September 2020</t>
  </si>
  <si>
    <t>BUSINESS PORTFOLIO MATRIX TOOLKIT</t>
  </si>
  <si>
    <t>Investment Committee dossier | Portfolio choices, capital allocation and value-creation logic</t>
  </si>
  <si>
    <t>PORTFOLIO
INVESTMENT
COMMITTEE
DOSSIER</t>
  </si>
  <si>
    <t>A Board-level toolkit to assess business units through market attractiveness, competitive strength, financial performance and strategic fit.</t>
  </si>
  <si>
    <t>The model combines a GE–McKinsey-style nine-cell matrix with a financial and capital-allocation overlay. It helps management decide where to invest, selectively grow, defend, harvest, partner or exit—while preserving portfolio cash generation and strategic optionality.</t>
  </si>
  <si>
    <t>DECISION LOGIC</t>
  </si>
  <si>
    <t>1. ASSESS
Score market attractiveness and competitive strength using weighted factors.</t>
  </si>
  <si>
    <t>2. POSITION
Place each business unit in the nine-cell portfolio matrix.</t>
  </si>
  <si>
    <t>3. VALUE
Overlay growth, margin, ROIC, cash generation and capital intensity.</t>
  </si>
  <si>
    <t>4. ALLOCATE
Define invest, selective-growth, harvest, partnership and exit actions.</t>
  </si>
  <si>
    <t>WORKBOOK STRUCTURE</t>
  </si>
  <si>
    <t>Sheet</t>
  </si>
  <si>
    <t>Purpose</t>
  </si>
  <si>
    <t>Primary User</t>
  </si>
  <si>
    <t>Core Output</t>
  </si>
  <si>
    <t>01_Business_Case</t>
  </si>
  <si>
    <t>Fictional diversified industrial group and portfolio baseline.</t>
  </si>
  <si>
    <t>Board / ExCo</t>
  </si>
  <si>
    <t>Strategic decision context.</t>
  </si>
  <si>
    <t>02_Portfolio_Template</t>
  </si>
  <si>
    <t>Reusable nine-cell matrix, objective register and capital posture template.</t>
  </si>
  <si>
    <t>Strategy / Finance</t>
  </si>
  <si>
    <t>Draft portfolio recommendation.</t>
  </si>
  <si>
    <t>03_Scoring_Model</t>
  </si>
  <si>
    <t>Weighted factor scoring model for market attractiveness and competitive strength.</t>
  </si>
  <si>
    <t>Strategy / Business Units</t>
  </si>
  <si>
    <t>Transparent composite scores.</t>
  </si>
  <si>
    <t>04_Worked_Example</t>
  </si>
  <si>
    <t>Completed portfolio analysis with eight business units.</t>
  </si>
  <si>
    <t>Evidence-based worked example.</t>
  </si>
  <si>
    <t>05_Board_Allocation</t>
  </si>
  <si>
    <t>Executive synthesis, capital reallocation and decision agenda.</t>
  </si>
  <si>
    <t>Board / Investment Committee</t>
  </si>
  <si>
    <t>Decision-ready capital plan.</t>
  </si>
  <si>
    <t>NINE-CELL PORTFOLIO ARCHETYPES</t>
  </si>
  <si>
    <t>INVEST / GROW
High market attractiveness and strong competitive position. Prioritize capital, talent and management attention.</t>
  </si>
  <si>
    <t>SELECTIVE / MANAGE
Attractive opportunity with constraints, or strong position in a moderate market. Invest against explicit milestones.</t>
  </si>
  <si>
    <t>HARVEST / PARTNER / EXIT
Low attractiveness and/or weak competitive position. Maximize cash, reduce exposure or pursue structural options.</t>
  </si>
  <si>
    <t>All company, market and financial data in this workbook are fictional and internally consistent for executive training. The model date is FY2020. Replace the example with verified enterprise data before using the output for acquisitions, divestitures, restructuring, remuneration or external reporting.</t>
  </si>
  <si>
    <t>Enterprise Toolkits  |  support@enterprsie-toolkits.org  |  © 2020  |  Confidential and Proprietary  |  Page 1 of 6</t>
  </si>
  <si>
    <t>BUSINESS CASE  |  ATLAS MOBILITY &amp; INDUSTRIAL TECHNOLOGIES GROUP</t>
  </si>
  <si>
    <t>Global diversified industrial technology portfolio | FY2020 capital-allocation review</t>
  </si>
  <si>
    <t>THE PORTFOLIO CHALLENGE
Atlas Mobility &amp; Industrial Technologies Group (AMITG) operates eight business units across electrification, automation, transportation, thermal systems, engineered components and aftermarket services. The group has leading positions in several mature franchises and emerging platforms in electrification, but capital allocation remains anchored in historical business-unit budgets.
FY2020 results reveal a widening performance spread. Industrial Automation and Aftermarket Services generate strong returns and cash. EV Power Electronics and Grid Components offer structural growth but require capability and capacity investment. Rail Systems and Specialty Bearings remain profitable but face moderate market growth. Legacy Combustion Components is declining and consumes disproportionate management attention.
The Board must determine where to invest, selectively grow, defend, harvest, partner or exit within a USD 2.2 billion FY2021–FY2023 capital envelope.</t>
  </si>
  <si>
    <t>FY2020 Revenue</t>
  </si>
  <si>
    <t>Employees</t>
  </si>
  <si>
    <t>Manufacturing Sites</t>
  </si>
  <si>
    <t>Countries</t>
  </si>
  <si>
    <t>EBITDA</t>
  </si>
  <si>
    <t>EBITDA Margin</t>
  </si>
  <si>
    <t>Free Cash Flow</t>
  </si>
  <si>
    <t>Capital Envelope</t>
  </si>
  <si>
    <t>FY2023 ambition after portfolio reallocation: Revenue USD 21.9bn | EBITDA USD 3.53bn | EBITDA margin 16.1% | ROIC &gt;16% | Growth capital concentrated in electrification, automation, grid and services</t>
  </si>
  <si>
    <t>FY2020 BUSINESS-UNIT PORTFOLIO BASELINE</t>
  </si>
  <si>
    <t>Business Unit</t>
  </si>
  <si>
    <t>Revenue</t>
  </si>
  <si>
    <t>Revenue Growth</t>
  </si>
  <si>
    <t>Estimated EBITDA</t>
  </si>
  <si>
    <t>ROIC</t>
  </si>
  <si>
    <t>Capital Employed</t>
  </si>
  <si>
    <t>Current Growth Capital</t>
  </si>
  <si>
    <t>2023 Revenue Ambition</t>
  </si>
  <si>
    <t>2023 Margin Ambition</t>
  </si>
  <si>
    <t>Strategic Context</t>
  </si>
  <si>
    <t>Board Issue</t>
  </si>
  <si>
    <t>Evidence</t>
  </si>
  <si>
    <t>Decision Implication</t>
  </si>
  <si>
    <t>EV Power Electronics</t>
  </si>
  <si>
    <t>High-growth electrification platform; capacity and semiconductor capability constrain scale.</t>
  </si>
  <si>
    <t>Capital inertia</t>
  </si>
  <si>
    <t>Only 31% of growth capital is allocated to the four highest-growth platforms.</t>
  </si>
  <si>
    <t>Reallocate from historical budgets toward strategic value pools.</t>
  </si>
  <si>
    <t>Industrial Automation</t>
  </si>
  <si>
    <t>Strong software-enabled portfolio with attractive margins and installed-base pull.</t>
  </si>
  <si>
    <t>Return dispersion</t>
  </si>
  <si>
    <t>Business-unit ROIC ranges from 5% to 22%.</t>
  </si>
  <si>
    <t>Use return thresholds and strategic milestones by portfolio cell.</t>
  </si>
  <si>
    <t>Grid Components</t>
  </si>
  <si>
    <t>Structural grid demand but mid-tier competitive position and regional fragmentation.</t>
  </si>
  <si>
    <t>Growth concentration</t>
  </si>
  <si>
    <t>EV, automation and grid account for most structural growth.</t>
  </si>
  <si>
    <t>Protect capacity, talent and R&amp;D in these platforms.</t>
  </si>
  <si>
    <t>Aftermarket Services</t>
  </si>
  <si>
    <t>High-return, recurring cash generator with cross-business installed-base opportunity.</t>
  </si>
  <si>
    <t>Cash concentration</t>
  </si>
  <si>
    <t>Aftermarket and automation generate 50%+ of portfolio FCF.</t>
  </si>
  <si>
    <t>Use cash generators to fund growth while preserving resilience.</t>
  </si>
  <si>
    <t>Rail Systems</t>
  </si>
  <si>
    <t>Stable long-cycle franchise with selective project and capital discipline required.</t>
  </si>
  <si>
    <t>Legacy exposure</t>
  </si>
  <si>
    <t>Combustion revenue is declining 8% and ROIC is 5%.</t>
  </si>
  <si>
    <t>Prepare harvest, partnership or divestiture options.</t>
  </si>
  <si>
    <t>Thermal Management</t>
  </si>
  <si>
    <t>Growth from electrification and data centers; differentiation remains uneven.</t>
  </si>
  <si>
    <t>Matrix complexity</t>
  </si>
  <si>
    <t>Several businesses are attractive but competitively mid-tier.</t>
  </si>
  <si>
    <t>Use selective investment with capability and share-gain milestones.</t>
  </si>
  <si>
    <t>Specialty Bearings</t>
  </si>
  <si>
    <t>Cash-generative niche franchise in a moderate-growth market.</t>
  </si>
  <si>
    <t>Portfolio governance</t>
  </si>
  <si>
    <t>Business units use inconsistent market and strength assumptions.</t>
  </si>
  <si>
    <t>Adopt one factor model and annual investment-committee calibration.</t>
  </si>
  <si>
    <t>Legacy Combustion Components</t>
  </si>
  <si>
    <t>Declining end market, customer concentration and stranded-capital risk.</t>
  </si>
  <si>
    <t>Strategic reserve</t>
  </si>
  <si>
    <t>The full capital envelope is pre-allocated before emerging opportunities are validated.</t>
  </si>
  <si>
    <t>Retain a central reserve for trigger-based deployment.</t>
  </si>
  <si>
    <t>Total</t>
  </si>
  <si>
    <t>BOARD DECISION QUESTION</t>
  </si>
  <si>
    <t>Which business units should receive disproportionate investment, which should be managed selectively, and which require harvest, partnership or exit actions?
The recommendation must balance market attractiveness, competitive strength, ROIC, cash generation, capital intensity, strategic fit and execution risk.</t>
  </si>
  <si>
    <t>PORTFOLIO GOVERNANCE PRINCIPLES
• Use common market and competitive-strength factors
• Separate attractiveness from current financial performance
• Link capital to milestones and value-creation plans
• Retain central strategic reserve
• Review structural options for low-attractiveness assets
• Recalibrate annually or when market assumptions change materially</t>
  </si>
  <si>
    <t>Enterprise Toolkits  |  support@enterprsie-toolkits.org  |  © 2020  |  Confidential and Proprietary  |  Page 2 of 6</t>
  </si>
  <si>
    <t>BUSINESS PORTFOLIO MATRIX TEMPLATE</t>
  </si>
  <si>
    <t>Nine-cell portfolio canvas | Complete yellow cells and use the scoring model for transparent positioning</t>
  </si>
  <si>
    <t>Position each business unit using weighted Market Attractiveness and Competitive Strength scores. Use the matrix as a starting point—not an automatic decision. Financial returns, strategic fit, cash generation, capital intensity and execution risk should confirm or challenge the initial posture.</t>
  </si>
  <si>
    <t>NINE-CELL PORTFOLIO CANVAS</t>
  </si>
  <si>
    <t>MARKET ATTRACTIVENESS
HIGH  →  LOW</t>
  </si>
  <si>
    <t>BUILD / PARTNER
High attractiveness / Low strength
Enter business-unit names and investment posture.</t>
  </si>
  <si>
    <t>SELECTIVE INVEST
High attractiveness / Medium strength
Enter business-unit names and investment posture.</t>
  </si>
  <si>
    <t>INVEST / GROW
High attractiveness / High strength
Enter business-unit names and investment posture.</t>
  </si>
  <si>
    <t>HARVEST / PARTNER
Medium attractiveness / Low strength
Enter business-unit names and investment posture.</t>
  </si>
  <si>
    <t>MANAGE FOR EARNINGS
Medium attractiveness / Medium strength
Enter business-unit names and investment posture.</t>
  </si>
  <si>
    <t>INVEST SELECTIVELY
Medium attractiveness / High strength
Enter business-unit names and investment posture.</t>
  </si>
  <si>
    <t>DIVEST / EXIT
Low attractiveness / Low strength
Enter business-unit names and investment posture.</t>
  </si>
  <si>
    <t>HARVEST
Low attractiveness / Medium strength
Enter business-unit names and investment posture.</t>
  </si>
  <si>
    <t>DEFEND / CASH GENERATE
Low attractiveness / High strength
Enter business-unit names and investment posture.</t>
  </si>
  <si>
    <t>COMPETITIVE STRENGTH  |  LOW  →  HIGH</t>
  </si>
  <si>
    <t>BUSINESS-UNIT PORTFOLIO REGISTER</t>
  </si>
  <si>
    <t>Market Attractiveness</t>
  </si>
  <si>
    <t>Competitive Strength</t>
  </si>
  <si>
    <t>Matrix Cell</t>
  </si>
  <si>
    <t>Initial Posture</t>
  </si>
  <si>
    <t>Strategic Fit
(1–5)</t>
  </si>
  <si>
    <t>Cash Generation
(1–5)</t>
  </si>
  <si>
    <t>Capital Intensity
(1–5)</t>
  </si>
  <si>
    <t>Execution Risk
(1–5)</t>
  </si>
  <si>
    <t>Financial Quality Score</t>
  </si>
  <si>
    <t>Adjusted Priority</t>
  </si>
  <si>
    <t>Current Capital</t>
  </si>
  <si>
    <t>Recommended Capital</t>
  </si>
  <si>
    <t>Capital Change</t>
  </si>
  <si>
    <t>Executive Owner</t>
  </si>
  <si>
    <t>Decision Status</t>
  </si>
  <si>
    <t>Business Unit 1</t>
  </si>
  <si>
    <t>Draft</t>
  </si>
  <si>
    <t>Business Unit 2</t>
  </si>
  <si>
    <t>Business Unit 3</t>
  </si>
  <si>
    <t>Business Unit 4</t>
  </si>
  <si>
    <t>Business Unit 5</t>
  </si>
  <si>
    <t>Business Unit 6</t>
  </si>
  <si>
    <t>Business Unit 7</t>
  </si>
  <si>
    <t>Business Unit 8</t>
  </si>
  <si>
    <t>Business Unit 9</t>
  </si>
  <si>
    <t>Business Unit 10</t>
  </si>
  <si>
    <t>Business Unit 11</t>
  </si>
  <si>
    <t>Business Unit 12</t>
  </si>
  <si>
    <t>Business Unit 13</t>
  </si>
  <si>
    <t>Business Unit 14</t>
  </si>
  <si>
    <t>Business Unit 15</t>
  </si>
  <si>
    <t>Business Unit 16</t>
  </si>
  <si>
    <t>USER GUIDANCE</t>
  </si>
  <si>
    <t>1. SCORE THE MARKET
Use external evidence for growth, margin pool, demand tailwinds, barriers, regulation and resilience.</t>
  </si>
  <si>
    <t>2. SCORE THE POSITION
Assess relative share, differentiation, cost, customers, innovation, operations and capabilities.</t>
  </si>
  <si>
    <t>3. CHALLENGE THE CELL
Test whether ROIC, cash generation, capital intensity and execution risk support the initial posture.</t>
  </si>
  <si>
    <t>4. DEFINE THE CHOICE
Specify capital, milestones, strategic actions, structural options and decision owner.</t>
  </si>
  <si>
    <t>Enterprise Toolkits  |  support@enterprsie-toolkits.org  |  © 2020  |  Confidential and Proprietary  |  Page 3 of 6</t>
  </si>
  <si>
    <t>PORTFOLIO SCORING MODEL</t>
  </si>
  <si>
    <t>Weighted factor model | Calibrate factor definitions and weights before scoring business units</t>
  </si>
  <si>
    <t>Market Attractiveness and Competitive Strength must be scored independently. Use a 1–5 scale with evidence and a common calibration session. Weights within each dimension must total 100%. The model is designed to expose assumptions, not replace executive judgment.</t>
  </si>
  <si>
    <t>MARKET ATTRACTIVENESS FACTORS</t>
  </si>
  <si>
    <t>COMPETITIVE STRENGTH FACTORS</t>
  </si>
  <si>
    <t>Factor</t>
  </si>
  <si>
    <t>Weight</t>
  </si>
  <si>
    <t>Low Score (1)</t>
  </si>
  <si>
    <t>High Score (5)</t>
  </si>
  <si>
    <t>Evidence Source</t>
  </si>
  <si>
    <t>BU 1</t>
  </si>
  <si>
    <t>BU 2</t>
  </si>
  <si>
    <t>BU 3</t>
  </si>
  <si>
    <t>BU 4</t>
  </si>
  <si>
    <t>BU 5</t>
  </si>
  <si>
    <t>BU 6</t>
  </si>
  <si>
    <t>Market Growth</t>
  </si>
  <si>
    <t>Declining / negative</t>
  </si>
  <si>
    <t>High structural growth</t>
  </si>
  <si>
    <t>Industry forecasts, customer capex plans and order intake.</t>
  </si>
  <si>
    <t>Relative Market Share</t>
  </si>
  <si>
    <t>Subscale position</t>
  </si>
  <si>
    <t>Clear market leadership</t>
  </si>
  <si>
    <t>Market share and relative scale.</t>
  </si>
  <si>
    <t>Margin Pool Attractiveness</t>
  </si>
  <si>
    <t>Low margin pool</t>
  </si>
  <si>
    <t>Attractive margin pool</t>
  </si>
  <si>
    <t>Peer margins, pricing, service mix and value-chain economics.</t>
  </si>
  <si>
    <t>Differentiation / IP</t>
  </si>
  <si>
    <t>Undifferentiated</t>
  </si>
  <si>
    <t>Distinctive IP / value proposition</t>
  </si>
  <si>
    <t>IP, software, product performance and customer value.</t>
  </si>
  <si>
    <t>Structural Demand Tailwinds</t>
  </si>
  <si>
    <t>Structural headwinds</t>
  </si>
  <si>
    <t>Multiple durable tailwinds</t>
  </si>
  <si>
    <t>Electrification, automation, infrastructure and lifecycle demand.</t>
  </si>
  <si>
    <t>Cost Position</t>
  </si>
  <si>
    <t>Structural cost disadvantage</t>
  </si>
  <si>
    <t>Benchmark cost position</t>
  </si>
  <si>
    <t>Manufacturing economics, sourcing and design-to-value.</t>
  </si>
  <si>
    <t>Barriers to Entry</t>
  </si>
  <si>
    <t>Low barriers / commoditized</t>
  </si>
  <si>
    <t>High barriers / defensible</t>
  </si>
  <si>
    <t>Scale, certification, IP, customer qualification and capital barriers.</t>
  </si>
  <si>
    <t>Customer Access</t>
  </si>
  <si>
    <t>Limited access / weak channels</t>
  </si>
  <si>
    <t>Strategic customer access</t>
  </si>
  <si>
    <t>Strategic accounts, channels and installed-base access.</t>
  </si>
  <si>
    <t>Regulatory / ESG Support</t>
  </si>
  <si>
    <t>Adverse regulation</t>
  </si>
  <si>
    <t>Strong policy / ESG support</t>
  </si>
  <si>
    <t>Regulation, carbon policy, safety and industrial-policy support.</t>
  </si>
  <si>
    <t>Innovation Pipeline</t>
  </si>
  <si>
    <t>Weak pipeline</t>
  </si>
  <si>
    <t>Scaled innovation pipeline</t>
  </si>
  <si>
    <t>R&amp;D portfolio, platform roadmap and time-to-market.</t>
  </si>
  <si>
    <t>Market Resilience</t>
  </si>
  <si>
    <t>Highly cyclical / fragile</t>
  </si>
  <si>
    <t>Resilient through cycles</t>
  </si>
  <si>
    <t>Cyclicality, installed-base demand and substitution risk.</t>
  </si>
  <si>
    <t>Operating Capability</t>
  </si>
  <si>
    <t>Unreliable operations</t>
  </si>
  <si>
    <t>Leading operational capability</t>
  </si>
  <si>
    <t>Quality, delivery, capacity and productivity.</t>
  </si>
  <si>
    <t>Talent / Digital Capability</t>
  </si>
  <si>
    <t>Critical capability gaps</t>
  </si>
  <si>
    <t>Distinctive talent and digital capability</t>
  </si>
  <si>
    <t>Critical skills, digital capability and leadership depth.</t>
  </si>
  <si>
    <t>BUSINESS-UNIT SCORING TABLE</t>
  </si>
  <si>
    <t>Margin Pool</t>
  </si>
  <si>
    <t>Demand Tailwinds</t>
  </si>
  <si>
    <t>Barriers</t>
  </si>
  <si>
    <t>Regulatory / ESG</t>
  </si>
  <si>
    <t>Resilience</t>
  </si>
  <si>
    <t>Relative Share</t>
  </si>
  <si>
    <t>Differentiation</t>
  </si>
  <si>
    <t>Innovation</t>
  </si>
  <si>
    <t>Operations</t>
  </si>
  <si>
    <t>Talent / Digital</t>
  </si>
  <si>
    <t>Evidence Confidence</t>
  </si>
  <si>
    <t>CALIBRATION CHECKS</t>
  </si>
  <si>
    <t>Check</t>
  </si>
  <si>
    <t>Formula / Standard</t>
  </si>
  <si>
    <t>Result</t>
  </si>
  <si>
    <t>Management Interpretation</t>
  </si>
  <si>
    <t>Market weights</t>
  </si>
  <si>
    <t>Market factor weights must total 100%.</t>
  </si>
  <si>
    <t>Recalibrate before scoring if not 100%.</t>
  </si>
  <si>
    <t>Strength weights</t>
  </si>
  <si>
    <t>Competitive-strength weights must total 100%.</t>
  </si>
  <si>
    <t>Evidence discipline</t>
  </si>
  <si>
    <t>Every score should have an evidence source and confidence rating.</t>
  </si>
  <si>
    <t>Manual review</t>
  </si>
  <si>
    <t>Challenge unsupported scores in calibration session.</t>
  </si>
  <si>
    <t>Enterprise Toolkits  |  support@enterprsie-toolkits.org  |  © 2020  |  Confidential and Proprietary  |  Page 4 of 6</t>
  </si>
  <si>
    <t>WORKED EXAMPLE  |  ATLAS BUSINESS PORTFOLIO MATRIX</t>
  </si>
  <si>
    <t>Eight business units | FY2020 position, FY2023 ambition and recommended capital allocation</t>
  </si>
  <si>
    <t>Portfolio Revenue</t>
  </si>
  <si>
    <t>Invest / Grow Units</t>
  </si>
  <si>
    <t>Capital Reallocated</t>
  </si>
  <si>
    <t>FY2023 EBITDA Ambition</t>
  </si>
  <si>
    <t>NINE-CELL PORTFOLIO MATRIX</t>
  </si>
  <si>
    <t>BUILD / PARTNER
No current business units</t>
  </si>
  <si>
    <t>SELECTIVE INVEST
Grid Components</t>
  </si>
  <si>
    <t>INVEST / GROW
EV Power Electronics
Industrial Automation
Aftermarket Services</t>
  </si>
  <si>
    <t>HARVEST / PARTNER
No current business units</t>
  </si>
  <si>
    <t>MANAGE FOR EARNINGS
Rail Systems
Thermal Management
Specialty Bearings</t>
  </si>
  <si>
    <t>INVEST SELECTIVELY
No current business units</t>
  </si>
  <si>
    <t>DIVEST / EXIT
Legacy Combustion Components</t>
  </si>
  <si>
    <t>HARVEST
No current business units</t>
  </si>
  <si>
    <t>DEFEND / CASH GENERATE
No current business units</t>
  </si>
  <si>
    <t>Growth</t>
  </si>
  <si>
    <t>Strategic Fit</t>
  </si>
  <si>
    <t>Cash Generation</t>
  </si>
  <si>
    <t>Capital Intensity</t>
  </si>
  <si>
    <t>Execution Risk</t>
  </si>
  <si>
    <t>Financial Quality</t>
  </si>
  <si>
    <t>FY2023 Revenue</t>
  </si>
  <si>
    <t>FY2023 Margin</t>
  </si>
  <si>
    <t>FY2023 ROIC</t>
  </si>
  <si>
    <t>Board Recommendation</t>
  </si>
  <si>
    <t>Scale capacity, secure semiconductor roadmap and pursue targeted technology acquisitions.</t>
  </si>
  <si>
    <t>Fund software platforms, cross-selling and installed-base digital services.</t>
  </si>
  <si>
    <t>Invest selectively against share-gain, localization and margin milestones.</t>
  </si>
  <si>
    <t>Accelerate installed-base analytics, service coverage and recurring contracts.</t>
  </si>
  <si>
    <t>Manage for earnings; bid selectively and reduce project-specific capital exposure.</t>
  </si>
  <si>
    <t>Selective growth in EV and data-center applications; improve differentiation.</t>
  </si>
  <si>
    <t>Optimize cash and niches; limit broad-based capacity expansion.</t>
  </si>
  <si>
    <t>Harvest cash, consolidate footprint and prepare partnership or divestiture.</t>
  </si>
  <si>
    <t>PORTFOLIO VALUE-CREATION BRIDGE</t>
  </si>
  <si>
    <t>Metric</t>
  </si>
  <si>
    <t>FY2020</t>
  </si>
  <si>
    <t>FY2023 Ambition</t>
  </si>
  <si>
    <t>Absolute Change</t>
  </si>
  <si>
    <t>Relative Change</t>
  </si>
  <si>
    <t>Primary Driver</t>
  </si>
  <si>
    <t>Growth in EV, automation, grid and services.</t>
  </si>
  <si>
    <t>Mix improvement, scale and legacy restructuring.</t>
  </si>
  <si>
    <t>Higher service and automation mix; operating improvement.</t>
  </si>
  <si>
    <t>Growth Capital</t>
  </si>
  <si>
    <t>Reallocation rather than envelope expansion.</t>
  </si>
  <si>
    <t>Portfolio ROIC</t>
  </si>
  <si>
    <t>Capital discipline and shift toward higher-return platforms.</t>
  </si>
  <si>
    <t>STRUCTURAL ACTION AGENDA</t>
  </si>
  <si>
    <t>Priority</t>
  </si>
  <si>
    <t>Business Unit / Action</t>
  </si>
  <si>
    <t>Strategic Logic</t>
  </si>
  <si>
    <t>Milestone</t>
  </si>
  <si>
    <t>Executive Sponsor</t>
  </si>
  <si>
    <t>Capital</t>
  </si>
  <si>
    <t>Decision Type</t>
  </si>
  <si>
    <t>EV Power Electronics — scale platform</t>
  </si>
  <si>
    <t>High attractiveness and strong position; under-capitalized relative to growth.</t>
  </si>
  <si>
    <t>Capacity, sourcing and platform roadmap approved.</t>
  </si>
  <si>
    <t>Chief Technology Officer</t>
  </si>
  <si>
    <t>USD 550m</t>
  </si>
  <si>
    <t>Invest / Grow</t>
  </si>
  <si>
    <t>Industrial Automation — software-led growth</t>
  </si>
  <si>
    <t>High returns, strong position and cross-business digital leverage.</t>
  </si>
  <si>
    <t>Common software platform and top-50 account plan launched.</t>
  </si>
  <si>
    <t>Chief Digital Officer</t>
  </si>
  <si>
    <t>USD 450m</t>
  </si>
  <si>
    <t>Grid Components — selective build</t>
  </si>
  <si>
    <t>Attractive market, but competitive position requires localization and margin improvement.</t>
  </si>
  <si>
    <t>Two share-gain markets and margin milestones approved.</t>
  </si>
  <si>
    <t>Chief Operating Officer</t>
  </si>
  <si>
    <t>USD 300m</t>
  </si>
  <si>
    <t>Selective Invest</t>
  </si>
  <si>
    <t>Aftermarket Services — recurring revenue</t>
  </si>
  <si>
    <t>Highest ROIC and cash generation; scalable installed-base opportunity.</t>
  </si>
  <si>
    <t>Installed-base analytics and service coverage expanded.</t>
  </si>
  <si>
    <t>President, Services</t>
  </si>
  <si>
    <t>USD 250m</t>
  </si>
  <si>
    <t>Rail / Thermal / Bearings — manage selectively</t>
  </si>
  <si>
    <t>Protect cash and niches; fund only milestone-based growth.</t>
  </si>
  <si>
    <t>Business-specific return and project hurdles implemented.</t>
  </si>
  <si>
    <t>Business Presidents</t>
  </si>
  <si>
    <t>USD 450m combined</t>
  </si>
  <si>
    <t>Manage / Selective</t>
  </si>
  <si>
    <t>Legacy Combustion — structural option</t>
  </si>
  <si>
    <t>Low attractiveness, weak position and stranded-capital risk.</t>
  </si>
  <si>
    <t>Footprint consolidation and partnership / divestiture review.</t>
  </si>
  <si>
    <t>Chief Strategy Officer</t>
  </si>
  <si>
    <t>USD 50m</t>
  </si>
  <si>
    <t>Divest / Exit</t>
  </si>
  <si>
    <t>Corporate strategic reserve</t>
  </si>
  <si>
    <t>Retain flexibility for acquisitions and trigger-based opportunities.</t>
  </si>
  <si>
    <t>Quarterly Investment Committee release process established.</t>
  </si>
  <si>
    <t>Chief Financial Officer</t>
  </si>
  <si>
    <t>USD 150m</t>
  </si>
  <si>
    <t>Reserve</t>
  </si>
  <si>
    <t>Enterprise Toolkits  |  support@enterprsie-toolkits.org  |  © 2020  |  Confidential and Proprietary  |  Page 5 of 6</t>
  </si>
  <si>
    <t>BOARD PORTFOLIO &amp; CAPITAL-ALLOCATION COCKPIT</t>
  </si>
  <si>
    <t>Atlas Mobility &amp; Industrial Technologies Group | FY2021–FY2023 investment decisions</t>
  </si>
  <si>
    <t>Strategic Capital Envelope</t>
  </si>
  <si>
    <t>Capital to Growth Platforms</t>
  </si>
  <si>
    <t>Growth-Platform Share</t>
  </si>
  <si>
    <t>Strategic Reserve</t>
  </si>
  <si>
    <t>BOARD HEADLINE: Reallocate capital toward EV power electronics, industrial automation, grid components and aftermarket services; manage mature franchises against explicit return hurdles; initiate a structural option for legacy combustion components.</t>
  </si>
  <si>
    <t>PORTFOLIO POSITION SUMMARY</t>
  </si>
  <si>
    <t>PORTFOLIO MATRIX — EXECUTIVE VIEW</t>
  </si>
  <si>
    <t>Board Decision</t>
  </si>
  <si>
    <t>MARKET
ATTRACTIVENESS
HIGH → LOW</t>
  </si>
  <si>
    <t>BUILD / PARTNER
—</t>
  </si>
  <si>
    <t>SELECTIVE INVEST
Grid Components</t>
  </si>
  <si>
    <t>INVEST / GROW
EV Power Electronics
Industrial Automation
Aftermarket Services</t>
  </si>
  <si>
    <t>Approve accelerated growth investment.</t>
  </si>
  <si>
    <t>Approve software-led growth investment.</t>
  </si>
  <si>
    <t>Approve selective investment with milestones.</t>
  </si>
  <si>
    <t>Approve recurring-revenue expansion.</t>
  </si>
  <si>
    <t>Reduce capital and manage for earnings.</t>
  </si>
  <si>
    <t>Fund selective applications only.</t>
  </si>
  <si>
    <t>HARVEST / PARTNER
—</t>
  </si>
  <si>
    <t>MANAGE FOR EARNINGS
Rail Systems
Thermal Management
Specialty Bearings</t>
  </si>
  <si>
    <t>INVEST SELECTIVELY
—</t>
  </si>
  <si>
    <t>Harvest cash and protect niches.</t>
  </si>
  <si>
    <t>Launch partnership / divestiture review.</t>
  </si>
  <si>
    <t>CAPITAL REALLOCATION</t>
  </si>
  <si>
    <t>DIVEST / EXIT
Legacy Combustion Components</t>
  </si>
  <si>
    <t>HARVEST
—</t>
  </si>
  <si>
    <t>DEFEND / CASH GENERATE
—</t>
  </si>
  <si>
    <t>Change</t>
  </si>
  <si>
    <t>Current</t>
  </si>
  <si>
    <t>Recommended</t>
  </si>
  <si>
    <t>COMPETITIVE STRENGTH  |  LOW → HIGH</t>
  </si>
  <si>
    <t>Corporate Strategic Reserve</t>
  </si>
  <si>
    <t>PORTFOLIO ECONOMICS</t>
  </si>
  <si>
    <t>Board Interpretation</t>
  </si>
  <si>
    <t>Growth is concentrated in four strategic platforms.</t>
  </si>
  <si>
    <t>Mix and operating improvements expand earnings.</t>
  </si>
  <si>
    <t>Portfolio shift and execution add 240 bps.</t>
  </si>
  <si>
    <t>Capital moves toward higher-return businesses.</t>
  </si>
  <si>
    <t>Growth-Platform Capital Share</t>
  </si>
  <si>
    <t>Strategic capital concentration increases materially.</t>
  </si>
  <si>
    <t>BOARD DECISION AGENDA</t>
  </si>
  <si>
    <t>Decision</t>
  </si>
  <si>
    <t>Recommendation</t>
  </si>
  <si>
    <t>Capital / Exposure</t>
  </si>
  <si>
    <t>Accountable Executive</t>
  </si>
  <si>
    <t>Condition</t>
  </si>
  <si>
    <t>Approve growth platforms</t>
  </si>
  <si>
    <t>Fund EV, automation, grid and services at USD 1.55bn.</t>
  </si>
  <si>
    <t>USD 1.55bn</t>
  </si>
  <si>
    <t>CEO / CFO</t>
  </si>
  <si>
    <t>Quarterly milestone and return review.</t>
  </si>
  <si>
    <t>Manage mature franchises</t>
  </si>
  <si>
    <t>Allocate USD 450m across rail, thermal and bearings.</t>
  </si>
  <si>
    <t>COO / Business Presidents</t>
  </si>
  <si>
    <t>Business-specific ROIC and cash hurdles.</t>
  </si>
  <si>
    <t>Restructure legacy business</t>
  </si>
  <si>
    <t>Limit capital to USD 50m and initiate structural review.</t>
  </si>
  <si>
    <t>Partnership, divestiture and footprint options due in six months.</t>
  </si>
  <si>
    <t>Retain strategic reserve</t>
  </si>
  <si>
    <t>Hold USD 150m centrally.</t>
  </si>
  <si>
    <t>Release only for acquisitions or validated growth triggers.</t>
  </si>
  <si>
    <t>Install portfolio governance</t>
  </si>
  <si>
    <t>Adopt common scoring and annual calibration.</t>
  </si>
  <si>
    <t>Enterprise-wide</t>
  </si>
  <si>
    <t>CEO / Board Committee</t>
  </si>
  <si>
    <t>Investment Committee owns assumptions and capital milestones.</t>
  </si>
  <si>
    <t>RECOMMENDED BOARD RESOLUTION
Approve the USD 2.2 billion capital architecture, including USD 1.55 billion for growth platforms, USD 450 million for selectively managed franchises, USD 50 million for legacy restructuring and USD 150 million as strategic reserve. Require milestone-based capital release and a structural-options review for Legacy Combustion Components.</t>
  </si>
  <si>
    <t>Approve FY2023 portfolio ambition</t>
  </si>
  <si>
    <t>Revenue USD 21.9bn; EBITDA USD 3.53bn; ROIC 16.4%.</t>
  </si>
  <si>
    <t>Portfolio outcome</t>
  </si>
  <si>
    <t>Chief Executive Officer</t>
  </si>
  <si>
    <t>Quarterly benefits and strategic-assumption review.</t>
  </si>
  <si>
    <t>Enterprise Toolkits  |  support@enterprsie-toolkits.org  |  © 2020  |  Confidential and Proprietary  |  Page 6 of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</si>
</sst>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0&quot; bn&quot;"/>
    <numFmt numFmtId="166" formatCode="0.0%"/>
    <numFmt numFmtId="167" formatCode="\$0.000&quot; bn&quot;"/>
    <numFmt numFmtId="168" formatCode="\$0&quot; m&quot;"/>
    <numFmt numFmtId="169" formatCode="\$0.0&quot; bn&quot;"/>
  </numFmts>
  <fonts count="24">
    <font>
      <sz val="11"/>
      <name val="Carlito"/>
    </font>
    <font>
      <b/>
      <sz val="9"/>
      <color rgb="FFFFFFFF"/>
      <name val="Aptos"/>
    </font>
    <font>
      <sz val="11"/>
      <name val="Aptos"/>
    </font>
    <font>
      <b/>
      <sz val="20"/>
      <color rgb="FF20272E"/>
      <name val="Aptos"/>
    </font>
    <font>
      <i/>
      <sz val="10"/>
      <color rgb="FF5F6C73"/>
      <name val="Aptos"/>
    </font>
    <font>
      <b/>
      <sz val="23"/>
      <color rgb="FFFFFFFF"/>
      <name val="Aptos"/>
    </font>
    <font>
      <b/>
      <sz val="14"/>
      <color rgb="FF20272E"/>
      <name val="Aptos"/>
    </font>
    <font>
      <sz val="11"/>
      <color rgb="FF5F6C73"/>
      <name val="Aptos"/>
    </font>
    <font>
      <b/>
      <sz val="10"/>
      <color rgb="FFFFFFFF"/>
      <name val="Aptos"/>
    </font>
    <font>
      <b/>
      <sz val="10"/>
      <color rgb="FF1E2930"/>
      <name val="Aptos"/>
    </font>
    <font>
      <b/>
      <sz val="9"/>
      <color rgb="FF20272E"/>
      <name val="Aptos"/>
    </font>
    <font>
      <sz val="9"/>
      <color rgb="FF1E2930"/>
      <name val="Aptos"/>
    </font>
    <font>
      <sz val="9"/>
      <color rgb="FF5F6C73"/>
      <name val="Aptos"/>
    </font>
    <font>
      <sz val="8"/>
      <color rgb="FFFFFFFF"/>
      <name val="Aptos"/>
    </font>
    <font>
      <sz val="10"/>
      <color rgb="FFFFFFFF"/>
      <name val="Aptos"/>
    </font>
    <font>
      <b/>
      <sz val="19"/>
      <color rgb="FF20272E"/>
      <name val="Aptos"/>
    </font>
    <font>
      <b/>
      <sz val="11"/>
      <color rgb="FF20272E"/>
      <name val="Aptos"/>
    </font>
    <font>
      <sz val="10"/>
      <color rgb="FF5F6C73"/>
      <name val="Aptos"/>
    </font>
    <font>
      <sz val="10"/>
      <color rgb="FF1E2930"/>
      <name val="Aptos"/>
    </font>
    <font>
      <b/>
      <sz val="12"/>
      <color rgb="FFFFFFFF"/>
      <name val="Aptos"/>
    </font>
    <font>
      <b/>
      <sz val="9"/>
      <color rgb="FF1E2930"/>
      <name val="Aptos"/>
    </font>
    <font>
      <b/>
      <sz val="11"/>
      <color rgb="FFFFFFFF"/>
      <name val="Aptos"/>
    </font>
    <font>
      <b/>
      <sz val="10"/>
      <color rgb="FF20272E"/>
      <name val="Aptos"/>
    </font>
    <font>
      <b/>
      <sz val="8"/>
      <color rgb="FF1E2930"/>
      <name val="Aptos"/>
    </font>
  </fonts>
  <fills count="21">
    <fill>
      <patternFill patternType="none"/>
    </fill>
    <fill>
      <patternFill patternType="gray125"/>
    </fill>
    <fill>
      <patternFill patternType="solid">
        <fgColor rgb="FF20272E"/>
      </patternFill>
    </fill>
    <fill>
      <patternFill patternType="solid">
        <fgColor rgb="FFFFFFFF"/>
      </patternFill>
    </fill>
    <fill>
      <patternFill patternType="solid">
        <fgColor rgb="FFB66A3C"/>
      </patternFill>
    </fill>
    <fill>
      <patternFill patternType="solid">
        <fgColor rgb="FFF4E4D9"/>
      </patternFill>
    </fill>
    <fill>
      <patternFill patternType="solid">
        <fgColor rgb="FFF4F5F3"/>
      </patternFill>
    </fill>
    <fill>
      <patternFill patternType="solid">
        <fgColor rgb="FFDDEDEC"/>
      </patternFill>
    </fill>
    <fill>
      <patternFill patternType="solid">
        <fgColor rgb="FFE2E8F0"/>
      </patternFill>
    </fill>
    <fill>
      <patternFill patternType="solid">
        <fgColor rgb="FFE5EEE5"/>
      </patternFill>
    </fill>
    <fill>
      <patternFill patternType="solid">
        <fgColor rgb="FF34434D"/>
      </patternFill>
    </fill>
    <fill>
      <patternFill patternType="solid">
        <fgColor rgb="FF6F8F72"/>
      </patternFill>
    </fill>
    <fill>
      <patternFill patternType="solid">
        <fgColor rgb="FFF5ECD5"/>
      </patternFill>
    </fill>
    <fill>
      <patternFill patternType="solid">
        <fgColor rgb="FFF4DFDF"/>
      </patternFill>
    </fill>
    <fill>
      <patternFill patternType="solid">
        <fgColor rgb="FFC59A45"/>
      </patternFill>
    </fill>
    <fill>
      <patternFill patternType="solid">
        <fgColor rgb="FFFFF2C7"/>
      </patternFill>
    </fill>
    <fill>
      <patternFill patternType="solid">
        <fgColor rgb="FFE2E5E2"/>
      </patternFill>
    </fill>
    <fill>
      <patternFill patternType="solid">
        <fgColor rgb="FF337D7A"/>
      </patternFill>
    </fill>
    <fill>
      <patternFill patternType="solid">
        <fgColor rgb="FF314967"/>
      </patternFill>
    </fill>
    <fill>
      <patternFill patternType="solid">
        <fgColor theme="6" tint="0.39997558519241921"/>
        <bgColor indexed="64"/>
      </patternFill>
    </fill>
    <fill>
      <patternFill patternType="solid">
        <fgColor rgb="FF002060"/>
        <bgColor indexed="64"/>
      </patternFill>
    </fill>
  </fills>
  <borders count="60">
    <border>
      <left/>
      <right/>
      <top/>
      <bottom/>
      <diagonal/>
    </border>
    <border>
      <left style="thin">
        <color rgb="FFB66A3C"/>
      </left>
      <right/>
      <top style="thin">
        <color rgb="FFB66A3C"/>
      </top>
      <bottom/>
      <diagonal/>
    </border>
    <border>
      <left/>
      <right/>
      <top style="thin">
        <color rgb="FFB66A3C"/>
      </top>
      <bottom/>
      <diagonal/>
    </border>
    <border>
      <left/>
      <right style="thin">
        <color rgb="FFB66A3C"/>
      </right>
      <top style="thin">
        <color rgb="FFB66A3C"/>
      </top>
      <bottom/>
      <diagonal/>
    </border>
    <border>
      <left style="thin">
        <color rgb="FFB66A3C"/>
      </left>
      <right/>
      <top/>
      <bottom/>
      <diagonal/>
    </border>
    <border>
      <left/>
      <right style="thin">
        <color rgb="FFB66A3C"/>
      </right>
      <top/>
      <bottom/>
      <diagonal/>
    </border>
    <border>
      <left style="thin">
        <color rgb="FFB66A3C"/>
      </left>
      <right/>
      <top/>
      <bottom style="thin">
        <color rgb="FFB66A3C"/>
      </bottom>
      <diagonal/>
    </border>
    <border>
      <left/>
      <right/>
      <top/>
      <bottom style="thin">
        <color rgb="FFB66A3C"/>
      </bottom>
      <diagonal/>
    </border>
    <border>
      <left/>
      <right style="thin">
        <color rgb="FFB66A3C"/>
      </right>
      <top/>
      <bottom style="thin">
        <color rgb="FFB66A3C"/>
      </bottom>
      <diagonal/>
    </border>
    <border>
      <left style="thin">
        <color rgb="FFE2E5E2"/>
      </left>
      <right/>
      <top style="thin">
        <color rgb="FFE2E5E2"/>
      </top>
      <bottom/>
      <diagonal/>
    </border>
    <border>
      <left/>
      <right/>
      <top style="thin">
        <color rgb="FFE2E5E2"/>
      </top>
      <bottom/>
      <diagonal/>
    </border>
    <border>
      <left/>
      <right style="thin">
        <color rgb="FFE2E5E2"/>
      </right>
      <top style="thin">
        <color rgb="FFE2E5E2"/>
      </top>
      <bottom/>
      <diagonal/>
    </border>
    <border>
      <left style="thin">
        <color rgb="FFE2E5E2"/>
      </left>
      <right/>
      <top/>
      <bottom/>
      <diagonal/>
    </border>
    <border>
      <left/>
      <right style="thin">
        <color rgb="FFE2E5E2"/>
      </right>
      <top/>
      <bottom/>
      <diagonal/>
    </border>
    <border>
      <left style="thin">
        <color rgb="FFE2E5E2"/>
      </left>
      <right/>
      <top/>
      <bottom style="thin">
        <color rgb="FFE2E5E2"/>
      </bottom>
      <diagonal/>
    </border>
    <border>
      <left/>
      <right/>
      <top/>
      <bottom style="thin">
        <color rgb="FFE2E5E2"/>
      </bottom>
      <diagonal/>
    </border>
    <border>
      <left/>
      <right style="thin">
        <color rgb="FFE2E5E2"/>
      </right>
      <top/>
      <bottom style="thin">
        <color rgb="FFE2E5E2"/>
      </bottom>
      <diagonal/>
    </border>
    <border>
      <left style="thin">
        <color rgb="FF337D7A"/>
      </left>
      <right/>
      <top style="thin">
        <color rgb="FF337D7A"/>
      </top>
      <bottom/>
      <diagonal/>
    </border>
    <border>
      <left/>
      <right/>
      <top style="thin">
        <color rgb="FF337D7A"/>
      </top>
      <bottom/>
      <diagonal/>
    </border>
    <border>
      <left/>
      <right style="thin">
        <color rgb="FF337D7A"/>
      </right>
      <top style="thin">
        <color rgb="FF337D7A"/>
      </top>
      <bottom/>
      <diagonal/>
    </border>
    <border>
      <left style="thin">
        <color rgb="FF337D7A"/>
      </left>
      <right/>
      <top/>
      <bottom/>
      <diagonal/>
    </border>
    <border>
      <left/>
      <right style="thin">
        <color rgb="FF337D7A"/>
      </right>
      <top/>
      <bottom/>
      <diagonal/>
    </border>
    <border>
      <left style="thin">
        <color rgb="FF337D7A"/>
      </left>
      <right/>
      <top/>
      <bottom style="thin">
        <color rgb="FF337D7A"/>
      </bottom>
      <diagonal/>
    </border>
    <border>
      <left/>
      <right/>
      <top/>
      <bottom style="thin">
        <color rgb="FF337D7A"/>
      </bottom>
      <diagonal/>
    </border>
    <border>
      <left/>
      <right style="thin">
        <color rgb="FF337D7A"/>
      </right>
      <top/>
      <bottom style="thin">
        <color rgb="FF337D7A"/>
      </bottom>
      <diagonal/>
    </border>
    <border>
      <left style="thin">
        <color rgb="FF314967"/>
      </left>
      <right/>
      <top style="thin">
        <color rgb="FF314967"/>
      </top>
      <bottom/>
      <diagonal/>
    </border>
    <border>
      <left/>
      <right/>
      <top style="thin">
        <color rgb="FF314967"/>
      </top>
      <bottom/>
      <diagonal/>
    </border>
    <border>
      <left/>
      <right style="thin">
        <color rgb="FF314967"/>
      </right>
      <top style="thin">
        <color rgb="FF314967"/>
      </top>
      <bottom/>
      <diagonal/>
    </border>
    <border>
      <left style="thin">
        <color rgb="FF314967"/>
      </left>
      <right/>
      <top/>
      <bottom/>
      <diagonal/>
    </border>
    <border>
      <left/>
      <right style="thin">
        <color rgb="FF314967"/>
      </right>
      <top/>
      <bottom/>
      <diagonal/>
    </border>
    <border>
      <left style="thin">
        <color rgb="FF314967"/>
      </left>
      <right/>
      <top/>
      <bottom style="thin">
        <color rgb="FF314967"/>
      </bottom>
      <diagonal/>
    </border>
    <border>
      <left/>
      <right/>
      <top/>
      <bottom style="thin">
        <color rgb="FF314967"/>
      </bottom>
      <diagonal/>
    </border>
    <border>
      <left/>
      <right style="thin">
        <color rgb="FF314967"/>
      </right>
      <top/>
      <bottom style="thin">
        <color rgb="FF314967"/>
      </bottom>
      <diagonal/>
    </border>
    <border>
      <left style="thin">
        <color rgb="FF6F8F72"/>
      </left>
      <right/>
      <top style="thin">
        <color rgb="FF6F8F72"/>
      </top>
      <bottom/>
      <diagonal/>
    </border>
    <border>
      <left/>
      <right/>
      <top style="thin">
        <color rgb="FF6F8F72"/>
      </top>
      <bottom/>
      <diagonal/>
    </border>
    <border>
      <left/>
      <right style="thin">
        <color rgb="FF6F8F72"/>
      </right>
      <top style="thin">
        <color rgb="FF6F8F72"/>
      </top>
      <bottom/>
      <diagonal/>
    </border>
    <border>
      <left style="thin">
        <color rgb="FF6F8F72"/>
      </left>
      <right/>
      <top/>
      <bottom/>
      <diagonal/>
    </border>
    <border>
      <left/>
      <right style="thin">
        <color rgb="FF6F8F72"/>
      </right>
      <top/>
      <bottom/>
      <diagonal/>
    </border>
    <border>
      <left style="thin">
        <color rgb="FF6F8F72"/>
      </left>
      <right/>
      <top/>
      <bottom style="thin">
        <color rgb="FF6F8F72"/>
      </bottom>
      <diagonal/>
    </border>
    <border>
      <left/>
      <right/>
      <top/>
      <bottom style="thin">
        <color rgb="FF6F8F72"/>
      </bottom>
      <diagonal/>
    </border>
    <border>
      <left/>
      <right style="thin">
        <color rgb="FF6F8F72"/>
      </right>
      <top/>
      <bottom style="thin">
        <color rgb="FF6F8F72"/>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C59A45"/>
      </left>
      <right/>
      <top style="thin">
        <color rgb="FFC59A45"/>
      </top>
      <bottom/>
      <diagonal/>
    </border>
    <border>
      <left/>
      <right/>
      <top style="thin">
        <color rgb="FFC59A45"/>
      </top>
      <bottom/>
      <diagonal/>
    </border>
    <border>
      <left/>
      <right style="thin">
        <color rgb="FFC59A45"/>
      </right>
      <top style="thin">
        <color rgb="FFC59A45"/>
      </top>
      <bottom/>
      <diagonal/>
    </border>
    <border>
      <left style="thin">
        <color rgb="FFC59A45"/>
      </left>
      <right/>
      <top/>
      <bottom/>
      <diagonal/>
    </border>
    <border>
      <left/>
      <right style="thin">
        <color rgb="FFC59A45"/>
      </right>
      <top/>
      <bottom/>
      <diagonal/>
    </border>
    <border>
      <left style="thin">
        <color rgb="FFC59A45"/>
      </left>
      <right/>
      <top/>
      <bottom style="thin">
        <color rgb="FFC59A45"/>
      </bottom>
      <diagonal/>
    </border>
    <border>
      <left/>
      <right/>
      <top/>
      <bottom style="thin">
        <color rgb="FFC59A45"/>
      </bottom>
      <diagonal/>
    </border>
    <border>
      <left/>
      <right style="thin">
        <color rgb="FFC59A45"/>
      </right>
      <top/>
      <bottom style="thin">
        <color rgb="FFC59A45"/>
      </bottom>
      <diagonal/>
    </border>
    <border>
      <left style="thin">
        <color rgb="FFB44747"/>
      </left>
      <right/>
      <top style="thin">
        <color rgb="FFB44747"/>
      </top>
      <bottom/>
      <diagonal/>
    </border>
    <border>
      <left/>
      <right/>
      <top style="thin">
        <color rgb="FFB44747"/>
      </top>
      <bottom/>
      <diagonal/>
    </border>
    <border>
      <left/>
      <right style="thin">
        <color rgb="FFB44747"/>
      </right>
      <top style="thin">
        <color rgb="FFB44747"/>
      </top>
      <bottom/>
      <diagonal/>
    </border>
    <border>
      <left style="thin">
        <color rgb="FFB44747"/>
      </left>
      <right/>
      <top/>
      <bottom/>
      <diagonal/>
    </border>
    <border>
      <left/>
      <right style="thin">
        <color rgb="FFB44747"/>
      </right>
      <top/>
      <bottom/>
      <diagonal/>
    </border>
    <border>
      <left style="thin">
        <color rgb="FFB44747"/>
      </left>
      <right/>
      <top/>
      <bottom style="thin">
        <color rgb="FFB44747"/>
      </bottom>
      <diagonal/>
    </border>
    <border>
      <left/>
      <right/>
      <top/>
      <bottom style="thin">
        <color rgb="FFB44747"/>
      </bottom>
      <diagonal/>
    </border>
    <border>
      <left/>
      <right style="thin">
        <color rgb="FFB44747"/>
      </right>
      <top/>
      <bottom style="thin">
        <color rgb="FFB44747"/>
      </bottom>
      <diagonal/>
    </border>
  </borders>
  <cellStyleXfs count="1">
    <xf numFmtId="0" fontId="0" fillId="0" borderId="0"/>
  </cellStyleXfs>
  <cellXfs count="437">
    <xf numFmtId="0" fontId="0" fillId="0" borderId="0" xfId="0"/>
    <xf numFmtId="0" fontId="1" fillId="10" borderId="41" xfId="0" applyNumberFormat="1" applyFont="1" applyFill="1" applyBorder="1" applyAlignment="1">
      <alignment horizontal="center" vertical="center" wrapText="1"/>
    </xf>
    <xf numFmtId="0" fontId="1" fillId="10" borderId="42" xfId="0" applyNumberFormat="1" applyFont="1" applyFill="1" applyBorder="1" applyAlignment="1">
      <alignment horizontal="center" vertical="center" wrapText="1"/>
    </xf>
    <xf numFmtId="0" fontId="1" fillId="10" borderId="43" xfId="0" applyNumberFormat="1" applyFont="1" applyFill="1" applyBorder="1" applyAlignment="1">
      <alignment horizontal="center" vertical="center" wrapText="1"/>
    </xf>
    <xf numFmtId="0" fontId="2" fillId="0" borderId="0" xfId="0" applyNumberFormat="1" applyFont="1" applyFill="1" applyBorder="1" applyAlignment="1">
      <alignment vertical="center"/>
    </xf>
    <xf numFmtId="0" fontId="2" fillId="4" borderId="0" xfId="0" applyNumberFormat="1" applyFont="1" applyFill="1" applyBorder="1" applyAlignment="1">
      <alignment vertical="center"/>
    </xf>
    <xf numFmtId="0" fontId="10" fillId="3" borderId="9" xfId="0" applyNumberFormat="1" applyFont="1" applyFill="1" applyBorder="1" applyAlignment="1">
      <alignment vertical="center" wrapText="1"/>
    </xf>
    <xf numFmtId="0" fontId="11" fillId="3" borderId="10" xfId="0" applyNumberFormat="1" applyFont="1" applyFill="1" applyBorder="1" applyAlignment="1">
      <alignment vertical="center" wrapText="1"/>
    </xf>
    <xf numFmtId="0" fontId="11" fillId="3" borderId="11" xfId="0" applyNumberFormat="1" applyFont="1" applyFill="1" applyBorder="1" applyAlignment="1">
      <alignment vertical="center" wrapText="1"/>
    </xf>
    <xf numFmtId="0" fontId="10" fillId="3" borderId="12" xfId="0" applyNumberFormat="1" applyFont="1" applyFill="1" applyBorder="1" applyAlignment="1">
      <alignment vertical="center" wrapText="1"/>
    </xf>
    <xf numFmtId="0" fontId="11" fillId="3" borderId="0" xfId="0" applyNumberFormat="1" applyFont="1" applyFill="1" applyBorder="1" applyAlignment="1">
      <alignment vertical="center" wrapText="1"/>
    </xf>
    <xf numFmtId="0" fontId="11" fillId="3" borderId="13" xfId="0" applyNumberFormat="1" applyFont="1" applyFill="1" applyBorder="1" applyAlignment="1">
      <alignment vertical="center" wrapText="1"/>
    </xf>
    <xf numFmtId="0" fontId="10" fillId="3" borderId="14" xfId="0" applyNumberFormat="1" applyFont="1" applyFill="1" applyBorder="1" applyAlignment="1">
      <alignment vertical="center" wrapText="1"/>
    </xf>
    <xf numFmtId="0" fontId="11" fillId="3" borderId="15" xfId="0" applyNumberFormat="1" applyFont="1" applyFill="1" applyBorder="1" applyAlignment="1">
      <alignment vertical="center" wrapText="1"/>
    </xf>
    <xf numFmtId="0" fontId="11" fillId="3" borderId="16" xfId="0" applyNumberFormat="1" applyFont="1" applyFill="1" applyBorder="1" applyAlignment="1">
      <alignment vertical="center" wrapText="1"/>
    </xf>
    <xf numFmtId="0" fontId="1" fillId="4" borderId="41" xfId="0" applyNumberFormat="1" applyFont="1" applyFill="1" applyBorder="1" applyAlignment="1">
      <alignment horizontal="center" vertical="center" wrapText="1"/>
    </xf>
    <xf numFmtId="0" fontId="1" fillId="4" borderId="42" xfId="0" applyNumberFormat="1" applyFont="1" applyFill="1" applyBorder="1" applyAlignment="1">
      <alignment horizontal="center" vertical="center" wrapText="1"/>
    </xf>
    <xf numFmtId="0" fontId="1" fillId="4" borderId="43" xfId="0" applyNumberFormat="1" applyFont="1" applyFill="1" applyBorder="1" applyAlignment="1">
      <alignment horizontal="center" vertical="center" wrapText="1"/>
    </xf>
    <xf numFmtId="0" fontId="11" fillId="3" borderId="9" xfId="0" applyNumberFormat="1" applyFont="1" applyFill="1" applyBorder="1" applyAlignment="1">
      <alignment vertical="center" wrapText="1"/>
    </xf>
    <xf numFmtId="165" fontId="11" fillId="3" borderId="10" xfId="0" applyNumberFormat="1" applyFont="1" applyFill="1" applyBorder="1" applyAlignment="1">
      <alignment vertical="center" wrapText="1"/>
    </xf>
    <xf numFmtId="166" fontId="11" fillId="3" borderId="10" xfId="0" applyNumberFormat="1" applyFont="1" applyFill="1" applyBorder="1" applyAlignment="1">
      <alignment vertical="center" wrapText="1"/>
    </xf>
    <xf numFmtId="167" fontId="11" fillId="3" borderId="10" xfId="0" applyNumberFormat="1" applyFont="1" applyFill="1" applyBorder="1" applyAlignment="1">
      <alignment vertical="center" wrapText="1"/>
    </xf>
    <xf numFmtId="168" fontId="11" fillId="3" borderId="10" xfId="0" applyNumberFormat="1" applyFont="1" applyFill="1" applyBorder="1" applyAlignment="1">
      <alignment vertical="center" wrapText="1"/>
    </xf>
    <xf numFmtId="0" fontId="11" fillId="3" borderId="12" xfId="0" applyNumberFormat="1" applyFont="1" applyFill="1" applyBorder="1" applyAlignment="1">
      <alignment vertical="center" wrapText="1"/>
    </xf>
    <xf numFmtId="165" fontId="11" fillId="3" borderId="0" xfId="0" applyNumberFormat="1" applyFont="1" applyFill="1" applyBorder="1" applyAlignment="1">
      <alignment vertical="center" wrapText="1"/>
    </xf>
    <xf numFmtId="166" fontId="11" fillId="3" borderId="0" xfId="0" applyNumberFormat="1" applyFont="1" applyFill="1" applyBorder="1" applyAlignment="1">
      <alignment vertical="center" wrapText="1"/>
    </xf>
    <xf numFmtId="167" fontId="11" fillId="3" borderId="0" xfId="0" applyNumberFormat="1" applyFont="1" applyFill="1" applyBorder="1" applyAlignment="1">
      <alignment vertical="center" wrapText="1"/>
    </xf>
    <xf numFmtId="168" fontId="11" fillId="3" borderId="0" xfId="0" applyNumberFormat="1" applyFont="1" applyFill="1" applyBorder="1" applyAlignment="1">
      <alignment vertical="center" wrapText="1"/>
    </xf>
    <xf numFmtId="0" fontId="10" fillId="7" borderId="14" xfId="0" applyNumberFormat="1" applyFont="1" applyFill="1" applyBorder="1" applyAlignment="1">
      <alignment vertical="center" wrapText="1"/>
    </xf>
    <xf numFmtId="165" fontId="10" fillId="7" borderId="15" xfId="0" applyNumberFormat="1" applyFont="1" applyFill="1" applyBorder="1" applyAlignment="1">
      <alignment vertical="center" wrapText="1"/>
    </xf>
    <xf numFmtId="0" fontId="10" fillId="7" borderId="15" xfId="0" applyNumberFormat="1" applyFont="1" applyFill="1" applyBorder="1" applyAlignment="1">
      <alignment vertical="center" wrapText="1"/>
    </xf>
    <xf numFmtId="167" fontId="10" fillId="7" borderId="15" xfId="0" applyNumberFormat="1" applyFont="1" applyFill="1" applyBorder="1" applyAlignment="1">
      <alignment vertical="center" wrapText="1"/>
    </xf>
    <xf numFmtId="168" fontId="10" fillId="7" borderId="15" xfId="0" applyNumberFormat="1" applyFont="1" applyFill="1" applyBorder="1" applyAlignment="1">
      <alignment vertical="center" wrapText="1"/>
    </xf>
    <xf numFmtId="0" fontId="10" fillId="7" borderId="16" xfId="0" applyNumberFormat="1" applyFont="1" applyFill="1" applyBorder="1" applyAlignment="1">
      <alignment vertical="center" wrapText="1"/>
    </xf>
    <xf numFmtId="0" fontId="11" fillId="15" borderId="9" xfId="0" applyNumberFormat="1" applyFont="1" applyFill="1" applyBorder="1" applyAlignment="1">
      <alignment vertical="center" wrapText="1"/>
    </xf>
    <xf numFmtId="165" fontId="11" fillId="15" borderId="10" xfId="0" applyNumberFormat="1" applyFont="1" applyFill="1" applyBorder="1" applyAlignment="1">
      <alignment vertical="center" wrapText="1"/>
    </xf>
    <xf numFmtId="166" fontId="11" fillId="15" borderId="10" xfId="0" applyNumberFormat="1" applyFont="1" applyFill="1" applyBorder="1" applyAlignment="1">
      <alignment vertical="center" wrapText="1"/>
    </xf>
    <xf numFmtId="2" fontId="11" fillId="15" borderId="10" xfId="0" applyNumberFormat="1" applyFont="1" applyFill="1" applyBorder="1" applyAlignment="1">
      <alignment vertical="center" wrapText="1"/>
    </xf>
    <xf numFmtId="0" fontId="11" fillId="16" borderId="10" xfId="0" applyNumberFormat="1" applyFont="1" applyFill="1" applyBorder="1" applyAlignment="1">
      <alignment vertical="center" wrapText="1"/>
    </xf>
    <xf numFmtId="0" fontId="11" fillId="15" borderId="10" xfId="0" applyNumberFormat="1" applyFont="1" applyFill="1" applyBorder="1" applyAlignment="1">
      <alignment vertical="center" wrapText="1"/>
    </xf>
    <xf numFmtId="164" fontId="11" fillId="16" borderId="10" xfId="0" applyNumberFormat="1" applyFont="1" applyFill="1" applyBorder="1" applyAlignment="1">
      <alignment vertical="center" wrapText="1"/>
    </xf>
    <xf numFmtId="168" fontId="11" fillId="15" borderId="10" xfId="0" applyNumberFormat="1" applyFont="1" applyFill="1" applyBorder="1" applyAlignment="1">
      <alignment vertical="center" wrapText="1"/>
    </xf>
    <xf numFmtId="0" fontId="11" fillId="15" borderId="11" xfId="0" applyNumberFormat="1" applyFont="1" applyFill="1" applyBorder="1" applyAlignment="1">
      <alignment vertical="center" wrapText="1"/>
    </xf>
    <xf numFmtId="0" fontId="11" fillId="15" borderId="12" xfId="0" applyNumberFormat="1" applyFont="1" applyFill="1" applyBorder="1" applyAlignment="1">
      <alignment vertical="center" wrapText="1"/>
    </xf>
    <xf numFmtId="165" fontId="11" fillId="15" borderId="0" xfId="0" applyNumberFormat="1" applyFont="1" applyFill="1" applyBorder="1" applyAlignment="1">
      <alignment vertical="center" wrapText="1"/>
    </xf>
    <xf numFmtId="166" fontId="11" fillId="15" borderId="0" xfId="0" applyNumberFormat="1" applyFont="1" applyFill="1" applyBorder="1" applyAlignment="1">
      <alignment vertical="center" wrapText="1"/>
    </xf>
    <xf numFmtId="2" fontId="11" fillId="15" borderId="0" xfId="0" applyNumberFormat="1" applyFont="1" applyFill="1" applyBorder="1" applyAlignment="1">
      <alignment vertical="center" wrapText="1"/>
    </xf>
    <xf numFmtId="0" fontId="11" fillId="16" borderId="0" xfId="0" applyNumberFormat="1" applyFont="1" applyFill="1" applyBorder="1" applyAlignment="1">
      <alignment vertical="center" wrapText="1"/>
    </xf>
    <xf numFmtId="0" fontId="11" fillId="15" borderId="0" xfId="0" applyNumberFormat="1" applyFont="1" applyFill="1" applyBorder="1" applyAlignment="1">
      <alignment vertical="center" wrapText="1"/>
    </xf>
    <xf numFmtId="164" fontId="11" fillId="16" borderId="0" xfId="0" applyNumberFormat="1" applyFont="1" applyFill="1" applyBorder="1" applyAlignment="1">
      <alignment vertical="center" wrapText="1"/>
    </xf>
    <xf numFmtId="168" fontId="11" fillId="15" borderId="0" xfId="0" applyNumberFormat="1" applyFont="1" applyFill="1" applyBorder="1" applyAlignment="1">
      <alignment vertical="center" wrapText="1"/>
    </xf>
    <xf numFmtId="0" fontId="11" fillId="15" borderId="13" xfId="0" applyNumberFormat="1" applyFont="1" applyFill="1" applyBorder="1" applyAlignment="1">
      <alignment vertical="center" wrapText="1"/>
    </xf>
    <xf numFmtId="0" fontId="11" fillId="15" borderId="14" xfId="0" applyNumberFormat="1" applyFont="1" applyFill="1" applyBorder="1" applyAlignment="1">
      <alignment vertical="center" wrapText="1"/>
    </xf>
    <xf numFmtId="165" fontId="11" fillId="15" borderId="15" xfId="0" applyNumberFormat="1" applyFont="1" applyFill="1" applyBorder="1" applyAlignment="1">
      <alignment vertical="center" wrapText="1"/>
    </xf>
    <xf numFmtId="166" fontId="11" fillId="15" borderId="15" xfId="0" applyNumberFormat="1" applyFont="1" applyFill="1" applyBorder="1" applyAlignment="1">
      <alignment vertical="center" wrapText="1"/>
    </xf>
    <xf numFmtId="2" fontId="11" fillId="15" borderId="15" xfId="0" applyNumberFormat="1" applyFont="1" applyFill="1" applyBorder="1" applyAlignment="1">
      <alignment vertical="center" wrapText="1"/>
    </xf>
    <xf numFmtId="0" fontId="11" fillId="16" borderId="15" xfId="0" applyNumberFormat="1" applyFont="1" applyFill="1" applyBorder="1" applyAlignment="1">
      <alignment vertical="center" wrapText="1"/>
    </xf>
    <xf numFmtId="0" fontId="11" fillId="15" borderId="15" xfId="0" applyNumberFormat="1" applyFont="1" applyFill="1" applyBorder="1" applyAlignment="1">
      <alignment vertical="center" wrapText="1"/>
    </xf>
    <xf numFmtId="164" fontId="11" fillId="16" borderId="15" xfId="0" applyNumberFormat="1" applyFont="1" applyFill="1" applyBorder="1" applyAlignment="1">
      <alignment vertical="center" wrapText="1"/>
    </xf>
    <xf numFmtId="168" fontId="11" fillId="15" borderId="15" xfId="0" applyNumberFormat="1" applyFont="1" applyFill="1" applyBorder="1" applyAlignment="1">
      <alignment vertical="center" wrapText="1"/>
    </xf>
    <xf numFmtId="0" fontId="11" fillId="15" borderId="16" xfId="0" applyNumberFormat="1" applyFont="1" applyFill="1" applyBorder="1" applyAlignment="1">
      <alignment vertical="center" wrapText="1"/>
    </xf>
    <xf numFmtId="0" fontId="1" fillId="17" borderId="41" xfId="0" applyNumberFormat="1" applyFont="1" applyFill="1" applyBorder="1" applyAlignment="1">
      <alignment horizontal="center" vertical="center" wrapText="1"/>
    </xf>
    <xf numFmtId="0" fontId="1" fillId="17" borderId="42" xfId="0" applyNumberFormat="1" applyFont="1" applyFill="1" applyBorder="1" applyAlignment="1">
      <alignment horizontal="center" vertical="center" wrapText="1"/>
    </xf>
    <xf numFmtId="0" fontId="1" fillId="17" borderId="43" xfId="0" applyNumberFormat="1" applyFont="1" applyFill="1" applyBorder="1" applyAlignment="1">
      <alignment horizontal="center" vertical="center" wrapText="1"/>
    </xf>
    <xf numFmtId="0" fontId="1" fillId="11" borderId="41" xfId="0" applyNumberFormat="1" applyFont="1" applyFill="1" applyBorder="1" applyAlignment="1">
      <alignment horizontal="center" vertical="center" wrapText="1"/>
    </xf>
    <xf numFmtId="0" fontId="1" fillId="11" borderId="42" xfId="0" applyNumberFormat="1" applyFont="1" applyFill="1" applyBorder="1" applyAlignment="1">
      <alignment horizontal="center" vertical="center" wrapText="1"/>
    </xf>
    <xf numFmtId="0" fontId="1" fillId="11" borderId="43" xfId="0" applyNumberFormat="1" applyFont="1" applyFill="1" applyBorder="1" applyAlignment="1">
      <alignment horizontal="center" vertical="center" wrapText="1"/>
    </xf>
    <xf numFmtId="9" fontId="11" fillId="3" borderId="10" xfId="0" applyNumberFormat="1" applyFont="1" applyFill="1" applyBorder="1" applyAlignment="1">
      <alignment vertical="center" wrapText="1"/>
    </xf>
    <xf numFmtId="9" fontId="11" fillId="3" borderId="0" xfId="0" applyNumberFormat="1" applyFont="1" applyFill="1" applyBorder="1" applyAlignment="1">
      <alignment vertical="center" wrapText="1"/>
    </xf>
    <xf numFmtId="0" fontId="11" fillId="3" borderId="14" xfId="0" applyNumberFormat="1" applyFont="1" applyFill="1" applyBorder="1" applyAlignment="1">
      <alignment vertical="center" wrapText="1"/>
    </xf>
    <xf numFmtId="9" fontId="11" fillId="3" borderId="15" xfId="0" applyNumberFormat="1" applyFont="1" applyFill="1" applyBorder="1" applyAlignment="1">
      <alignment vertical="center" wrapText="1"/>
    </xf>
    <xf numFmtId="2" fontId="11" fillId="16" borderId="10" xfId="0" applyNumberFormat="1" applyFont="1" applyFill="1" applyBorder="1" applyAlignment="1">
      <alignment vertical="center" wrapText="1"/>
    </xf>
    <xf numFmtId="2" fontId="11" fillId="16" borderId="0" xfId="0" applyNumberFormat="1" applyFont="1" applyFill="1" applyBorder="1" applyAlignment="1">
      <alignment vertical="center" wrapText="1"/>
    </xf>
    <xf numFmtId="2" fontId="11" fillId="16" borderId="15" xfId="0" applyNumberFormat="1" applyFont="1" applyFill="1" applyBorder="1" applyAlignment="1">
      <alignment vertical="center" wrapText="1"/>
    </xf>
    <xf numFmtId="2" fontId="11" fillId="3" borderId="10" xfId="0" applyNumberFormat="1" applyFont="1" applyFill="1" applyBorder="1" applyAlignment="1">
      <alignment vertical="center" wrapText="1"/>
    </xf>
    <xf numFmtId="164" fontId="11" fillId="3" borderId="10" xfId="0" applyNumberFormat="1" applyFont="1" applyFill="1" applyBorder="1" applyAlignment="1">
      <alignment vertical="center" wrapText="1"/>
    </xf>
    <xf numFmtId="0" fontId="11" fillId="6" borderId="12" xfId="0" applyNumberFormat="1" applyFont="1" applyFill="1" applyBorder="1" applyAlignment="1">
      <alignment vertical="center" wrapText="1"/>
    </xf>
    <xf numFmtId="165" fontId="11" fillId="6" borderId="0" xfId="0" applyNumberFormat="1" applyFont="1" applyFill="1" applyBorder="1" applyAlignment="1">
      <alignment vertical="center" wrapText="1"/>
    </xf>
    <xf numFmtId="166" fontId="11" fillId="6" borderId="0" xfId="0" applyNumberFormat="1" applyFont="1" applyFill="1" applyBorder="1" applyAlignment="1">
      <alignment vertical="center" wrapText="1"/>
    </xf>
    <xf numFmtId="2" fontId="11" fillId="6" borderId="0" xfId="0" applyNumberFormat="1" applyFont="1" applyFill="1" applyBorder="1" applyAlignment="1">
      <alignment vertical="center" wrapText="1"/>
    </xf>
    <xf numFmtId="0" fontId="11" fillId="6" borderId="0" xfId="0" applyNumberFormat="1" applyFont="1" applyFill="1" applyBorder="1" applyAlignment="1">
      <alignment vertical="center" wrapText="1"/>
    </xf>
    <xf numFmtId="164" fontId="11" fillId="6" borderId="0" xfId="0" applyNumberFormat="1" applyFont="1" applyFill="1" applyBorder="1" applyAlignment="1">
      <alignment vertical="center" wrapText="1"/>
    </xf>
    <xf numFmtId="168" fontId="11" fillId="6" borderId="0" xfId="0" applyNumberFormat="1" applyFont="1" applyFill="1" applyBorder="1" applyAlignment="1">
      <alignment vertical="center" wrapText="1"/>
    </xf>
    <xf numFmtId="0" fontId="11" fillId="6" borderId="13" xfId="0" applyNumberFormat="1" applyFont="1" applyFill="1" applyBorder="1" applyAlignment="1">
      <alignment vertical="center" wrapText="1"/>
    </xf>
    <xf numFmtId="2" fontId="11" fillId="3" borderId="0" xfId="0" applyNumberFormat="1" applyFont="1" applyFill="1" applyBorder="1" applyAlignment="1">
      <alignment vertical="center" wrapText="1"/>
    </xf>
    <xf numFmtId="164" fontId="11" fillId="3" borderId="0" xfId="0" applyNumberFormat="1" applyFont="1" applyFill="1" applyBorder="1" applyAlignment="1">
      <alignment vertical="center" wrapText="1"/>
    </xf>
    <xf numFmtId="0" fontId="11" fillId="6" borderId="14" xfId="0" applyNumberFormat="1" applyFont="1" applyFill="1" applyBorder="1" applyAlignment="1">
      <alignment vertical="center" wrapText="1"/>
    </xf>
    <xf numFmtId="165" fontId="11" fillId="6" borderId="15" xfId="0" applyNumberFormat="1" applyFont="1" applyFill="1" applyBorder="1" applyAlignment="1">
      <alignment vertical="center" wrapText="1"/>
    </xf>
    <xf numFmtId="166" fontId="11" fillId="6" borderId="15" xfId="0" applyNumberFormat="1" applyFont="1" applyFill="1" applyBorder="1" applyAlignment="1">
      <alignment vertical="center" wrapText="1"/>
    </xf>
    <xf numFmtId="2" fontId="11" fillId="6" borderId="15" xfId="0" applyNumberFormat="1" applyFont="1" applyFill="1" applyBorder="1" applyAlignment="1">
      <alignment vertical="center" wrapText="1"/>
    </xf>
    <xf numFmtId="0" fontId="11" fillId="6" borderId="15" xfId="0" applyNumberFormat="1" applyFont="1" applyFill="1" applyBorder="1" applyAlignment="1">
      <alignment vertical="center" wrapText="1"/>
    </xf>
    <xf numFmtId="164" fontId="11" fillId="6" borderId="15" xfId="0" applyNumberFormat="1" applyFont="1" applyFill="1" applyBorder="1" applyAlignment="1">
      <alignment vertical="center" wrapText="1"/>
    </xf>
    <xf numFmtId="168" fontId="11" fillId="6" borderId="15" xfId="0" applyNumberFormat="1" applyFont="1" applyFill="1" applyBorder="1" applyAlignment="1">
      <alignment vertical="center" wrapText="1"/>
    </xf>
    <xf numFmtId="0" fontId="11" fillId="6" borderId="16" xfId="0" applyNumberFormat="1" applyFont="1" applyFill="1" applyBorder="1" applyAlignment="1">
      <alignment vertical="center" wrapText="1"/>
    </xf>
    <xf numFmtId="168" fontId="11" fillId="3" borderId="11" xfId="0" applyNumberFormat="1" applyFont="1" applyFill="1" applyBorder="1" applyAlignment="1">
      <alignment vertical="center" wrapText="1"/>
    </xf>
    <xf numFmtId="168" fontId="11" fillId="3" borderId="13" xfId="0" applyNumberFormat="1" applyFont="1" applyFill="1" applyBorder="1" applyAlignment="1">
      <alignment vertical="center" wrapText="1"/>
    </xf>
    <xf numFmtId="166" fontId="11" fillId="3" borderId="15" xfId="0" applyNumberFormat="1" applyFont="1" applyFill="1" applyBorder="1" applyAlignment="1">
      <alignment vertical="center" wrapText="1"/>
    </xf>
    <xf numFmtId="0" fontId="1" fillId="18" borderId="41" xfId="0" applyNumberFormat="1" applyFont="1" applyFill="1" applyBorder="1" applyAlignment="1">
      <alignment horizontal="center" vertical="center" wrapText="1"/>
    </xf>
    <xf numFmtId="0" fontId="1" fillId="18" borderId="42" xfId="0" applyNumberFormat="1" applyFont="1" applyFill="1" applyBorder="1" applyAlignment="1">
      <alignment horizontal="center" vertical="center" wrapText="1"/>
    </xf>
    <xf numFmtId="0" fontId="1" fillId="18" borderId="43" xfId="0" applyNumberFormat="1" applyFont="1" applyFill="1" applyBorder="1" applyAlignment="1">
      <alignment horizontal="center" vertical="center" wrapText="1"/>
    </xf>
    <xf numFmtId="2" fontId="11" fillId="3" borderId="15" xfId="0" applyNumberFormat="1" applyFont="1" applyFill="1" applyBorder="1" applyAlignment="1">
      <alignment vertical="center" wrapText="1"/>
    </xf>
    <xf numFmtId="168" fontId="11" fillId="3" borderId="15" xfId="0" applyNumberFormat="1" applyFont="1" applyFill="1" applyBorder="1" applyAlignment="1">
      <alignment vertical="center" wrapText="1"/>
    </xf>
    <xf numFmtId="168" fontId="11" fillId="3" borderId="16" xfId="0" applyNumberFormat="1" applyFont="1" applyFill="1" applyBorder="1" applyAlignment="1">
      <alignment vertical="center" wrapText="1"/>
    </xf>
    <xf numFmtId="0" fontId="1" fillId="2" borderId="0" xfId="0" applyNumberFormat="1" applyFont="1" applyFill="1" applyBorder="1" applyAlignment="1">
      <alignment vertical="center"/>
    </xf>
    <xf numFmtId="0" fontId="1" fillId="2" borderId="0" xfId="0" applyNumberFormat="1" applyFont="1" applyFill="1" applyBorder="1" applyAlignment="1">
      <alignment horizontal="right" vertical="center"/>
    </xf>
    <xf numFmtId="0" fontId="3" fillId="3" borderId="0" xfId="0" applyNumberFormat="1" applyFont="1" applyFill="1" applyBorder="1" applyAlignment="1">
      <alignment vertical="center"/>
    </xf>
    <xf numFmtId="0" fontId="4" fillId="3" borderId="0" xfId="0" applyNumberFormat="1" applyFont="1" applyFill="1" applyBorder="1" applyAlignment="1">
      <alignment vertical="center"/>
    </xf>
    <xf numFmtId="0" fontId="6" fillId="5" borderId="1" xfId="0" applyNumberFormat="1" applyFont="1" applyFill="1" applyBorder="1" applyAlignment="1">
      <alignment vertical="center" wrapText="1"/>
    </xf>
    <xf numFmtId="0" fontId="6" fillId="5" borderId="2" xfId="0" applyNumberFormat="1" applyFont="1" applyFill="1" applyBorder="1" applyAlignment="1">
      <alignment vertical="center" wrapText="1"/>
    </xf>
    <xf numFmtId="0" fontId="6" fillId="5" borderId="3" xfId="0" applyNumberFormat="1" applyFont="1" applyFill="1" applyBorder="1" applyAlignment="1">
      <alignment vertical="center" wrapText="1"/>
    </xf>
    <xf numFmtId="0" fontId="6" fillId="5" borderId="4" xfId="0" applyNumberFormat="1" applyFont="1" applyFill="1" applyBorder="1" applyAlignment="1">
      <alignment vertical="center" wrapText="1"/>
    </xf>
    <xf numFmtId="0" fontId="6" fillId="5" borderId="0" xfId="0" applyNumberFormat="1" applyFont="1" applyFill="1" applyBorder="1" applyAlignment="1">
      <alignment vertical="center" wrapText="1"/>
    </xf>
    <xf numFmtId="0" fontId="6" fillId="5" borderId="5" xfId="0" applyNumberFormat="1" applyFont="1" applyFill="1" applyBorder="1" applyAlignment="1">
      <alignment vertical="center" wrapText="1"/>
    </xf>
    <xf numFmtId="0" fontId="6" fillId="5" borderId="6" xfId="0" applyNumberFormat="1" applyFont="1" applyFill="1" applyBorder="1" applyAlignment="1">
      <alignment vertical="center" wrapText="1"/>
    </xf>
    <xf numFmtId="0" fontId="6" fillId="5" borderId="7" xfId="0" applyNumberFormat="1" applyFont="1" applyFill="1" applyBorder="1" applyAlignment="1">
      <alignment vertical="center" wrapText="1"/>
    </xf>
    <xf numFmtId="0" fontId="6" fillId="5" borderId="8" xfId="0" applyNumberFormat="1" applyFont="1" applyFill="1" applyBorder="1" applyAlignment="1">
      <alignment vertical="center" wrapText="1"/>
    </xf>
    <xf numFmtId="0" fontId="7" fillId="6" borderId="9" xfId="0" applyNumberFormat="1" applyFont="1" applyFill="1" applyBorder="1" applyAlignment="1">
      <alignment vertical="center" wrapText="1"/>
    </xf>
    <xf numFmtId="0" fontId="7" fillId="6" borderId="10" xfId="0" applyNumberFormat="1" applyFont="1" applyFill="1" applyBorder="1" applyAlignment="1">
      <alignment vertical="center" wrapText="1"/>
    </xf>
    <xf numFmtId="0" fontId="7" fillId="6" borderId="11" xfId="0" applyNumberFormat="1" applyFont="1" applyFill="1" applyBorder="1" applyAlignment="1">
      <alignment vertical="center" wrapText="1"/>
    </xf>
    <xf numFmtId="0" fontId="7" fillId="6" borderId="12" xfId="0" applyNumberFormat="1" applyFont="1" applyFill="1" applyBorder="1" applyAlignment="1">
      <alignment vertical="center" wrapText="1"/>
    </xf>
    <xf numFmtId="0" fontId="7" fillId="6" borderId="0" xfId="0" applyNumberFormat="1" applyFont="1" applyFill="1" applyBorder="1" applyAlignment="1">
      <alignment vertical="center" wrapText="1"/>
    </xf>
    <xf numFmtId="0" fontId="7" fillId="6" borderId="13" xfId="0" applyNumberFormat="1" applyFont="1" applyFill="1" applyBorder="1" applyAlignment="1">
      <alignment vertical="center" wrapText="1"/>
    </xf>
    <xf numFmtId="0" fontId="7" fillId="6" borderId="14" xfId="0" applyNumberFormat="1" applyFont="1" applyFill="1" applyBorder="1" applyAlignment="1">
      <alignment vertical="center" wrapText="1"/>
    </xf>
    <xf numFmtId="0" fontId="7" fillId="6" borderId="15" xfId="0" applyNumberFormat="1" applyFont="1" applyFill="1" applyBorder="1" applyAlignment="1">
      <alignment vertical="center" wrapText="1"/>
    </xf>
    <xf numFmtId="0" fontId="7" fillId="6" borderId="16" xfId="0" applyNumberFormat="1" applyFont="1" applyFill="1" applyBorder="1" applyAlignment="1">
      <alignment vertical="center" wrapText="1"/>
    </xf>
    <xf numFmtId="0" fontId="8" fillId="4" borderId="0" xfId="0" applyNumberFormat="1" applyFont="1" applyFill="1" applyBorder="1" applyAlignment="1">
      <alignment vertical="center"/>
    </xf>
    <xf numFmtId="0" fontId="9" fillId="5" borderId="1" xfId="0" applyNumberFormat="1" applyFont="1" applyFill="1" applyBorder="1" applyAlignment="1">
      <alignment horizontal="center" vertical="center" wrapText="1"/>
    </xf>
    <xf numFmtId="0" fontId="9" fillId="5" borderId="2" xfId="0" applyNumberFormat="1" applyFont="1" applyFill="1" applyBorder="1" applyAlignment="1">
      <alignment horizontal="center" vertical="center" wrapText="1"/>
    </xf>
    <xf numFmtId="0" fontId="9" fillId="5" borderId="3" xfId="0" applyNumberFormat="1" applyFont="1" applyFill="1" applyBorder="1" applyAlignment="1">
      <alignment horizontal="center" vertical="center" wrapText="1"/>
    </xf>
    <xf numFmtId="0" fontId="9" fillId="5" borderId="4" xfId="0" applyNumberFormat="1" applyFont="1" applyFill="1" applyBorder="1" applyAlignment="1">
      <alignment horizontal="center" vertical="center" wrapText="1"/>
    </xf>
    <xf numFmtId="0" fontId="9" fillId="5" borderId="0" xfId="0" applyNumberFormat="1" applyFont="1" applyFill="1" applyBorder="1" applyAlignment="1">
      <alignment horizontal="center" vertical="center" wrapText="1"/>
    </xf>
    <xf numFmtId="0" fontId="9" fillId="5" borderId="5" xfId="0" applyNumberFormat="1" applyFont="1" applyFill="1" applyBorder="1" applyAlignment="1">
      <alignment horizontal="center" vertical="center" wrapText="1"/>
    </xf>
    <xf numFmtId="0" fontId="9" fillId="5" borderId="6" xfId="0" applyNumberFormat="1" applyFont="1" applyFill="1" applyBorder="1" applyAlignment="1">
      <alignment horizontal="center" vertical="center" wrapText="1"/>
    </xf>
    <xf numFmtId="0" fontId="9" fillId="5" borderId="7" xfId="0" applyNumberFormat="1" applyFont="1" applyFill="1" applyBorder="1" applyAlignment="1">
      <alignment horizontal="center" vertical="center" wrapText="1"/>
    </xf>
    <xf numFmtId="0" fontId="9" fillId="5" borderId="8" xfId="0" applyNumberFormat="1" applyFont="1" applyFill="1" applyBorder="1" applyAlignment="1">
      <alignment horizontal="center" vertical="center" wrapText="1"/>
    </xf>
    <xf numFmtId="0" fontId="9" fillId="7" borderId="17" xfId="0" applyNumberFormat="1" applyFont="1" applyFill="1" applyBorder="1" applyAlignment="1">
      <alignment horizontal="center" vertical="center" wrapText="1"/>
    </xf>
    <xf numFmtId="0" fontId="9" fillId="7" borderId="18" xfId="0" applyNumberFormat="1" applyFont="1" applyFill="1" applyBorder="1" applyAlignment="1">
      <alignment horizontal="center" vertical="center" wrapText="1"/>
    </xf>
    <xf numFmtId="0" fontId="9" fillId="7" borderId="19" xfId="0" applyNumberFormat="1" applyFont="1" applyFill="1" applyBorder="1" applyAlignment="1">
      <alignment horizontal="center" vertical="center" wrapText="1"/>
    </xf>
    <xf numFmtId="0" fontId="9" fillId="7" borderId="20" xfId="0" applyNumberFormat="1" applyFont="1" applyFill="1" applyBorder="1" applyAlignment="1">
      <alignment horizontal="center" vertical="center" wrapText="1"/>
    </xf>
    <xf numFmtId="0" fontId="9" fillId="7" borderId="0" xfId="0" applyNumberFormat="1" applyFont="1" applyFill="1" applyBorder="1" applyAlignment="1">
      <alignment horizontal="center" vertical="center" wrapText="1"/>
    </xf>
    <xf numFmtId="0" fontId="9" fillId="7" borderId="21" xfId="0" applyNumberFormat="1" applyFont="1" applyFill="1" applyBorder="1" applyAlignment="1">
      <alignment horizontal="center" vertical="center" wrapText="1"/>
    </xf>
    <xf numFmtId="0" fontId="9" fillId="7" borderId="22" xfId="0" applyNumberFormat="1" applyFont="1" applyFill="1" applyBorder="1" applyAlignment="1">
      <alignment horizontal="center" vertical="center" wrapText="1"/>
    </xf>
    <xf numFmtId="0" fontId="9" fillId="7" borderId="23" xfId="0" applyNumberFormat="1" applyFont="1" applyFill="1" applyBorder="1" applyAlignment="1">
      <alignment horizontal="center" vertical="center" wrapText="1"/>
    </xf>
    <xf numFmtId="0" fontId="9" fillId="7" borderId="24" xfId="0" applyNumberFormat="1" applyFont="1" applyFill="1" applyBorder="1" applyAlignment="1">
      <alignment horizontal="center" vertical="center" wrapText="1"/>
    </xf>
    <xf numFmtId="0" fontId="9" fillId="8" borderId="25" xfId="0" applyNumberFormat="1" applyFont="1" applyFill="1" applyBorder="1" applyAlignment="1">
      <alignment horizontal="center" vertical="center" wrapText="1"/>
    </xf>
    <xf numFmtId="0" fontId="9" fillId="8" borderId="26" xfId="0" applyNumberFormat="1" applyFont="1" applyFill="1" applyBorder="1" applyAlignment="1">
      <alignment horizontal="center" vertical="center" wrapText="1"/>
    </xf>
    <xf numFmtId="0" fontId="9" fillId="8" borderId="27" xfId="0" applyNumberFormat="1" applyFont="1" applyFill="1" applyBorder="1" applyAlignment="1">
      <alignment horizontal="center" vertical="center" wrapText="1"/>
    </xf>
    <xf numFmtId="0" fontId="9" fillId="8" borderId="28" xfId="0" applyNumberFormat="1" applyFont="1" applyFill="1" applyBorder="1" applyAlignment="1">
      <alignment horizontal="center" vertical="center" wrapText="1"/>
    </xf>
    <xf numFmtId="0" fontId="9" fillId="8" borderId="0" xfId="0" applyNumberFormat="1" applyFont="1" applyFill="1" applyBorder="1" applyAlignment="1">
      <alignment horizontal="center" vertical="center" wrapText="1"/>
    </xf>
    <xf numFmtId="0" fontId="9" fillId="8" borderId="29" xfId="0" applyNumberFormat="1" applyFont="1" applyFill="1" applyBorder="1" applyAlignment="1">
      <alignment horizontal="center" vertical="center" wrapText="1"/>
    </xf>
    <xf numFmtId="0" fontId="9" fillId="8" borderId="30" xfId="0" applyNumberFormat="1" applyFont="1" applyFill="1" applyBorder="1" applyAlignment="1">
      <alignment horizontal="center" vertical="center" wrapText="1"/>
    </xf>
    <xf numFmtId="0" fontId="9" fillId="8" borderId="31" xfId="0" applyNumberFormat="1" applyFont="1" applyFill="1" applyBorder="1" applyAlignment="1">
      <alignment horizontal="center" vertical="center" wrapText="1"/>
    </xf>
    <xf numFmtId="0" fontId="9" fillId="8" borderId="32" xfId="0" applyNumberFormat="1" applyFont="1" applyFill="1" applyBorder="1" applyAlignment="1">
      <alignment horizontal="center" vertical="center" wrapText="1"/>
    </xf>
    <xf numFmtId="0" fontId="9" fillId="9" borderId="33" xfId="0" applyNumberFormat="1" applyFont="1" applyFill="1" applyBorder="1" applyAlignment="1">
      <alignment horizontal="center" vertical="center" wrapText="1"/>
    </xf>
    <xf numFmtId="0" fontId="9" fillId="9" borderId="34" xfId="0" applyNumberFormat="1" applyFont="1" applyFill="1" applyBorder="1" applyAlignment="1">
      <alignment horizontal="center" vertical="center" wrapText="1"/>
    </xf>
    <xf numFmtId="0" fontId="9" fillId="9" borderId="35" xfId="0" applyNumberFormat="1" applyFont="1" applyFill="1" applyBorder="1" applyAlignment="1">
      <alignment horizontal="center" vertical="center" wrapText="1"/>
    </xf>
    <xf numFmtId="0" fontId="9" fillId="9" borderId="36" xfId="0" applyNumberFormat="1" applyFont="1" applyFill="1" applyBorder="1" applyAlignment="1">
      <alignment horizontal="center" vertical="center" wrapText="1"/>
    </xf>
    <xf numFmtId="0" fontId="9" fillId="9" borderId="0" xfId="0" applyNumberFormat="1" applyFont="1" applyFill="1" applyBorder="1" applyAlignment="1">
      <alignment horizontal="center" vertical="center" wrapText="1"/>
    </xf>
    <xf numFmtId="0" fontId="9" fillId="9" borderId="37" xfId="0" applyNumberFormat="1" applyFont="1" applyFill="1" applyBorder="1" applyAlignment="1">
      <alignment horizontal="center" vertical="center" wrapText="1"/>
    </xf>
    <xf numFmtId="0" fontId="9" fillId="9" borderId="38" xfId="0" applyNumberFormat="1" applyFont="1" applyFill="1" applyBorder="1" applyAlignment="1">
      <alignment horizontal="center" vertical="center" wrapText="1"/>
    </xf>
    <xf numFmtId="0" fontId="9" fillId="9" borderId="39" xfId="0" applyNumberFormat="1" applyFont="1" applyFill="1" applyBorder="1" applyAlignment="1">
      <alignment horizontal="center" vertical="center" wrapText="1"/>
    </xf>
    <xf numFmtId="0" fontId="9" fillId="9" borderId="40" xfId="0" applyNumberFormat="1" applyFont="1" applyFill="1" applyBorder="1" applyAlignment="1">
      <alignment horizontal="center" vertical="center" wrapText="1"/>
    </xf>
    <xf numFmtId="0" fontId="8" fillId="10" borderId="0" xfId="0" applyNumberFormat="1" applyFont="1" applyFill="1" applyBorder="1" applyAlignment="1">
      <alignment vertical="center"/>
    </xf>
    <xf numFmtId="0" fontId="1" fillId="10" borderId="41" xfId="0" applyNumberFormat="1" applyFont="1" applyFill="1" applyBorder="1" applyAlignment="1">
      <alignment horizontal="center" vertical="center" wrapText="1"/>
    </xf>
    <xf numFmtId="0" fontId="1" fillId="10" borderId="42" xfId="0" applyNumberFormat="1" applyFont="1" applyFill="1" applyBorder="1" applyAlignment="1">
      <alignment horizontal="center" vertical="center" wrapText="1"/>
    </xf>
    <xf numFmtId="0" fontId="1" fillId="10" borderId="43" xfId="0" applyNumberFormat="1" applyFont="1" applyFill="1" applyBorder="1" applyAlignment="1">
      <alignment horizontal="center" vertical="center" wrapText="1"/>
    </xf>
    <xf numFmtId="0" fontId="10" fillId="3" borderId="9" xfId="0" applyNumberFormat="1" applyFont="1" applyFill="1" applyBorder="1" applyAlignment="1">
      <alignment vertical="center" wrapText="1"/>
    </xf>
    <xf numFmtId="0" fontId="10" fillId="3" borderId="10" xfId="0" applyNumberFormat="1" applyFont="1" applyFill="1" applyBorder="1" applyAlignment="1">
      <alignment vertical="center" wrapText="1"/>
    </xf>
    <xf numFmtId="0" fontId="11" fillId="3" borderId="10" xfId="0" applyNumberFormat="1" applyFont="1" applyFill="1" applyBorder="1" applyAlignment="1">
      <alignment vertical="center" wrapText="1"/>
    </xf>
    <xf numFmtId="0" fontId="11" fillId="3" borderId="11" xfId="0" applyNumberFormat="1" applyFont="1" applyFill="1" applyBorder="1" applyAlignment="1">
      <alignment vertical="center" wrapText="1"/>
    </xf>
    <xf numFmtId="0" fontId="10" fillId="3" borderId="12" xfId="0" applyNumberFormat="1" applyFont="1" applyFill="1" applyBorder="1" applyAlignment="1">
      <alignment vertical="center" wrapText="1"/>
    </xf>
    <xf numFmtId="0" fontId="10" fillId="3" borderId="0" xfId="0" applyNumberFormat="1" applyFont="1" applyFill="1" applyBorder="1" applyAlignment="1">
      <alignment vertical="center" wrapText="1"/>
    </xf>
    <xf numFmtId="0" fontId="11" fillId="3" borderId="0" xfId="0" applyNumberFormat="1" applyFont="1" applyFill="1" applyBorder="1" applyAlignment="1">
      <alignment vertical="center" wrapText="1"/>
    </xf>
    <xf numFmtId="0" fontId="11" fillId="3" borderId="13" xfId="0" applyNumberFormat="1" applyFont="1" applyFill="1" applyBorder="1" applyAlignment="1">
      <alignment vertical="center" wrapText="1"/>
    </xf>
    <xf numFmtId="0" fontId="10" fillId="3" borderId="14" xfId="0" applyNumberFormat="1" applyFont="1" applyFill="1" applyBorder="1" applyAlignment="1">
      <alignment vertical="center" wrapText="1"/>
    </xf>
    <xf numFmtId="0" fontId="10" fillId="3" borderId="15" xfId="0" applyNumberFormat="1" applyFont="1" applyFill="1" applyBorder="1" applyAlignment="1">
      <alignment vertical="center" wrapText="1"/>
    </xf>
    <xf numFmtId="0" fontId="11" fillId="3" borderId="15" xfId="0" applyNumberFormat="1" applyFont="1" applyFill="1" applyBorder="1" applyAlignment="1">
      <alignment vertical="center" wrapText="1"/>
    </xf>
    <xf numFmtId="0" fontId="11" fillId="3" borderId="16" xfId="0" applyNumberFormat="1" applyFont="1" applyFill="1" applyBorder="1" applyAlignment="1">
      <alignment vertical="center" wrapText="1"/>
    </xf>
    <xf numFmtId="0" fontId="8" fillId="11" borderId="0" xfId="0" applyNumberFormat="1" applyFont="1" applyFill="1" applyBorder="1" applyAlignment="1">
      <alignment vertical="center"/>
    </xf>
    <xf numFmtId="0" fontId="9" fillId="12" borderId="44" xfId="0" applyNumberFormat="1" applyFont="1" applyFill="1" applyBorder="1" applyAlignment="1">
      <alignment horizontal="center" vertical="center" wrapText="1"/>
    </xf>
    <xf numFmtId="0" fontId="9" fillId="12" borderId="45" xfId="0" applyNumberFormat="1" applyFont="1" applyFill="1" applyBorder="1" applyAlignment="1">
      <alignment horizontal="center" vertical="center" wrapText="1"/>
    </xf>
    <xf numFmtId="0" fontId="9" fillId="12" borderId="46" xfId="0" applyNumberFormat="1" applyFont="1" applyFill="1" applyBorder="1" applyAlignment="1">
      <alignment horizontal="center" vertical="center" wrapText="1"/>
    </xf>
    <xf numFmtId="0" fontId="9" fillId="12" borderId="47" xfId="0" applyNumberFormat="1" applyFont="1" applyFill="1" applyBorder="1" applyAlignment="1">
      <alignment horizontal="center" vertical="center" wrapText="1"/>
    </xf>
    <xf numFmtId="0" fontId="9" fillId="12" borderId="0" xfId="0" applyNumberFormat="1" applyFont="1" applyFill="1" applyBorder="1" applyAlignment="1">
      <alignment horizontal="center" vertical="center" wrapText="1"/>
    </xf>
    <xf numFmtId="0" fontId="9" fillId="12" borderId="48" xfId="0" applyNumberFormat="1" applyFont="1" applyFill="1" applyBorder="1" applyAlignment="1">
      <alignment horizontal="center" vertical="center" wrapText="1"/>
    </xf>
    <xf numFmtId="0" fontId="9" fillId="12" borderId="49" xfId="0" applyNumberFormat="1" applyFont="1" applyFill="1" applyBorder="1" applyAlignment="1">
      <alignment horizontal="center" vertical="center" wrapText="1"/>
    </xf>
    <xf numFmtId="0" fontId="9" fillId="12" borderId="50" xfId="0" applyNumberFormat="1" applyFont="1" applyFill="1" applyBorder="1" applyAlignment="1">
      <alignment horizontal="center" vertical="center" wrapText="1"/>
    </xf>
    <xf numFmtId="0" fontId="9" fillId="12" borderId="51" xfId="0" applyNumberFormat="1" applyFont="1" applyFill="1" applyBorder="1" applyAlignment="1">
      <alignment horizontal="center" vertical="center" wrapText="1"/>
    </xf>
    <xf numFmtId="0" fontId="9" fillId="13" borderId="52" xfId="0" applyNumberFormat="1" applyFont="1" applyFill="1" applyBorder="1" applyAlignment="1">
      <alignment horizontal="center" vertical="center" wrapText="1"/>
    </xf>
    <xf numFmtId="0" fontId="9" fillId="13" borderId="53" xfId="0" applyNumberFormat="1" applyFont="1" applyFill="1" applyBorder="1" applyAlignment="1">
      <alignment horizontal="center" vertical="center" wrapText="1"/>
    </xf>
    <xf numFmtId="0" fontId="9" fillId="13" borderId="54" xfId="0" applyNumberFormat="1" applyFont="1" applyFill="1" applyBorder="1" applyAlignment="1">
      <alignment horizontal="center" vertical="center" wrapText="1"/>
    </xf>
    <xf numFmtId="0" fontId="9" fillId="13" borderId="55" xfId="0" applyNumberFormat="1" applyFont="1" applyFill="1" applyBorder="1" applyAlignment="1">
      <alignment horizontal="center" vertical="center" wrapText="1"/>
    </xf>
    <xf numFmtId="0" fontId="9" fillId="13" borderId="0" xfId="0" applyNumberFormat="1" applyFont="1" applyFill="1" applyBorder="1" applyAlignment="1">
      <alignment horizontal="center" vertical="center" wrapText="1"/>
    </xf>
    <xf numFmtId="0" fontId="9" fillId="13" borderId="56" xfId="0" applyNumberFormat="1" applyFont="1" applyFill="1" applyBorder="1" applyAlignment="1">
      <alignment horizontal="center" vertical="center" wrapText="1"/>
    </xf>
    <xf numFmtId="0" fontId="9" fillId="13" borderId="57" xfId="0" applyNumberFormat="1" applyFont="1" applyFill="1" applyBorder="1" applyAlignment="1">
      <alignment horizontal="center" vertical="center" wrapText="1"/>
    </xf>
    <xf numFmtId="0" fontId="9" fillId="13" borderId="58" xfId="0" applyNumberFormat="1" applyFont="1" applyFill="1" applyBorder="1" applyAlignment="1">
      <alignment horizontal="center" vertical="center" wrapText="1"/>
    </xf>
    <xf numFmtId="0" fontId="9" fillId="13" borderId="59" xfId="0" applyNumberFormat="1" applyFont="1" applyFill="1" applyBorder="1" applyAlignment="1">
      <alignment horizontal="center" vertical="center" wrapText="1"/>
    </xf>
    <xf numFmtId="0" fontId="12" fillId="6" borderId="9" xfId="0" applyNumberFormat="1" applyFont="1" applyFill="1" applyBorder="1" applyAlignment="1">
      <alignment vertical="center" wrapText="1"/>
    </xf>
    <xf numFmtId="0" fontId="12" fillId="6" borderId="10" xfId="0" applyNumberFormat="1" applyFont="1" applyFill="1" applyBorder="1" applyAlignment="1">
      <alignment vertical="center" wrapText="1"/>
    </xf>
    <xf numFmtId="0" fontId="12" fillId="6" borderId="11" xfId="0" applyNumberFormat="1" applyFont="1" applyFill="1" applyBorder="1" applyAlignment="1">
      <alignment vertical="center" wrapText="1"/>
    </xf>
    <xf numFmtId="0" fontId="12" fillId="6" borderId="12" xfId="0" applyNumberFormat="1" applyFont="1" applyFill="1" applyBorder="1" applyAlignment="1">
      <alignment vertical="center" wrapText="1"/>
    </xf>
    <xf numFmtId="0" fontId="12" fillId="6" borderId="0" xfId="0" applyNumberFormat="1" applyFont="1" applyFill="1" applyBorder="1" applyAlignment="1">
      <alignment vertical="center" wrapText="1"/>
    </xf>
    <xf numFmtId="0" fontId="12" fillId="6" borderId="13" xfId="0" applyNumberFormat="1" applyFont="1" applyFill="1" applyBorder="1" applyAlignment="1">
      <alignment vertical="center" wrapText="1"/>
    </xf>
    <xf numFmtId="0" fontId="12" fillId="6" borderId="14" xfId="0" applyNumberFormat="1" applyFont="1" applyFill="1" applyBorder="1" applyAlignment="1">
      <alignment vertical="center" wrapText="1"/>
    </xf>
    <xf numFmtId="0" fontId="12" fillId="6" borderId="15" xfId="0" applyNumberFormat="1" applyFont="1" applyFill="1" applyBorder="1" applyAlignment="1">
      <alignment vertical="center" wrapText="1"/>
    </xf>
    <xf numFmtId="0" fontId="12" fillId="6" borderId="16" xfId="0" applyNumberFormat="1" applyFont="1" applyFill="1" applyBorder="1" applyAlignment="1">
      <alignment vertical="center" wrapText="1"/>
    </xf>
    <xf numFmtId="0" fontId="13" fillId="2" borderId="0" xfId="0" applyNumberFormat="1" applyFont="1" applyFill="1" applyBorder="1" applyAlignment="1">
      <alignment horizontal="center" vertical="center"/>
    </xf>
    <xf numFmtId="0" fontId="1" fillId="10" borderId="0" xfId="0" applyNumberFormat="1" applyFont="1" applyFill="1" applyBorder="1" applyAlignment="1">
      <alignment horizontal="center" vertical="center"/>
    </xf>
    <xf numFmtId="169" fontId="15" fillId="3" borderId="9" xfId="0" applyNumberFormat="1" applyFont="1" applyFill="1" applyBorder="1" applyAlignment="1">
      <alignment horizontal="center" vertical="center" wrapText="1"/>
    </xf>
    <xf numFmtId="164" fontId="15" fillId="3" borderId="10" xfId="0" applyNumberFormat="1" applyFont="1" applyFill="1" applyBorder="1" applyAlignment="1">
      <alignment horizontal="center" vertical="center" wrapText="1"/>
    </xf>
    <xf numFmtId="164" fontId="15" fillId="3" borderId="11" xfId="0" applyNumberFormat="1" applyFont="1" applyFill="1" applyBorder="1" applyAlignment="1">
      <alignment horizontal="center" vertical="center" wrapText="1"/>
    </xf>
    <xf numFmtId="164" fontId="15" fillId="3" borderId="12" xfId="0" applyNumberFormat="1" applyFont="1" applyFill="1" applyBorder="1" applyAlignment="1">
      <alignment horizontal="center" vertical="center" wrapText="1"/>
    </xf>
    <xf numFmtId="164" fontId="15" fillId="3" borderId="0" xfId="0" applyNumberFormat="1" applyFont="1" applyFill="1" applyBorder="1" applyAlignment="1">
      <alignment horizontal="center" vertical="center" wrapText="1"/>
    </xf>
    <xf numFmtId="164" fontId="15" fillId="3" borderId="13" xfId="0" applyNumberFormat="1" applyFont="1" applyFill="1" applyBorder="1" applyAlignment="1">
      <alignment horizontal="center" vertical="center" wrapText="1"/>
    </xf>
    <xf numFmtId="164" fontId="15" fillId="3" borderId="14" xfId="0" applyNumberFormat="1" applyFont="1" applyFill="1" applyBorder="1" applyAlignment="1">
      <alignment horizontal="center" vertical="center" wrapText="1"/>
    </xf>
    <xf numFmtId="164" fontId="15" fillId="3" borderId="15" xfId="0" applyNumberFormat="1" applyFont="1" applyFill="1" applyBorder="1" applyAlignment="1">
      <alignment horizontal="center" vertical="center" wrapText="1"/>
    </xf>
    <xf numFmtId="164" fontId="15" fillId="3" borderId="16" xfId="0" applyNumberFormat="1" applyFont="1" applyFill="1" applyBorder="1" applyAlignment="1">
      <alignment horizontal="center" vertical="center" wrapText="1"/>
    </xf>
    <xf numFmtId="1" fontId="15" fillId="3" borderId="9" xfId="0" applyNumberFormat="1" applyFont="1" applyFill="1" applyBorder="1" applyAlignment="1">
      <alignment horizontal="center" vertical="center" wrapText="1"/>
    </xf>
    <xf numFmtId="165" fontId="15" fillId="3" borderId="9" xfId="0" applyNumberFormat="1" applyFont="1" applyFill="1" applyBorder="1" applyAlignment="1">
      <alignment horizontal="center" vertical="center" wrapText="1"/>
    </xf>
    <xf numFmtId="166" fontId="15" fillId="3" borderId="9" xfId="0" applyNumberFormat="1" applyFont="1" applyFill="1" applyBorder="1" applyAlignment="1">
      <alignment horizontal="center" vertical="center" wrapText="1"/>
    </xf>
    <xf numFmtId="0" fontId="16" fillId="8" borderId="25" xfId="0" applyNumberFormat="1" applyFont="1" applyFill="1" applyBorder="1" applyAlignment="1">
      <alignment horizontal="center" vertical="center" wrapText="1"/>
    </xf>
    <xf numFmtId="0" fontId="16" fillId="8" borderId="26" xfId="0" applyNumberFormat="1" applyFont="1" applyFill="1" applyBorder="1" applyAlignment="1">
      <alignment horizontal="center" vertical="center" wrapText="1"/>
    </xf>
    <xf numFmtId="0" fontId="16" fillId="8" borderId="27" xfId="0" applyNumberFormat="1" applyFont="1" applyFill="1" applyBorder="1" applyAlignment="1">
      <alignment horizontal="center" vertical="center" wrapText="1"/>
    </xf>
    <xf numFmtId="0" fontId="16" fillId="8" borderId="28" xfId="0" applyNumberFormat="1" applyFont="1" applyFill="1" applyBorder="1" applyAlignment="1">
      <alignment horizontal="center" vertical="center" wrapText="1"/>
    </xf>
    <xf numFmtId="0" fontId="16" fillId="8" borderId="0" xfId="0" applyNumberFormat="1" applyFont="1" applyFill="1" applyBorder="1" applyAlignment="1">
      <alignment horizontal="center" vertical="center" wrapText="1"/>
    </xf>
    <xf numFmtId="0" fontId="16" fillId="8" borderId="29" xfId="0" applyNumberFormat="1" applyFont="1" applyFill="1" applyBorder="1" applyAlignment="1">
      <alignment horizontal="center" vertical="center" wrapText="1"/>
    </xf>
    <xf numFmtId="0" fontId="16" fillId="8" borderId="30" xfId="0" applyNumberFormat="1" applyFont="1" applyFill="1" applyBorder="1" applyAlignment="1">
      <alignment horizontal="center" vertical="center" wrapText="1"/>
    </xf>
    <xf numFmtId="0" fontId="16" fillId="8" borderId="31" xfId="0" applyNumberFormat="1" applyFont="1" applyFill="1" applyBorder="1" applyAlignment="1">
      <alignment horizontal="center" vertical="center" wrapText="1"/>
    </xf>
    <xf numFmtId="0" fontId="16" fillId="8" borderId="32" xfId="0" applyNumberFormat="1" applyFont="1" applyFill="1" applyBorder="1" applyAlignment="1">
      <alignment horizontal="center" vertical="center" wrapText="1"/>
    </xf>
    <xf numFmtId="0" fontId="8" fillId="14" borderId="0" xfId="0" applyNumberFormat="1" applyFont="1" applyFill="1" applyBorder="1" applyAlignment="1">
      <alignment vertical="center"/>
    </xf>
    <xf numFmtId="0" fontId="16" fillId="12" borderId="44" xfId="0" applyNumberFormat="1" applyFont="1" applyFill="1" applyBorder="1" applyAlignment="1">
      <alignment vertical="center" wrapText="1"/>
    </xf>
    <xf numFmtId="0" fontId="16" fillId="12" borderId="45" xfId="0" applyNumberFormat="1" applyFont="1" applyFill="1" applyBorder="1" applyAlignment="1">
      <alignment vertical="center" wrapText="1"/>
    </xf>
    <xf numFmtId="0" fontId="16" fillId="12" borderId="46" xfId="0" applyNumberFormat="1" applyFont="1" applyFill="1" applyBorder="1" applyAlignment="1">
      <alignment vertical="center" wrapText="1"/>
    </xf>
    <xf numFmtId="0" fontId="16" fillId="12" borderId="47" xfId="0" applyNumberFormat="1" applyFont="1" applyFill="1" applyBorder="1" applyAlignment="1">
      <alignment vertical="center" wrapText="1"/>
    </xf>
    <xf numFmtId="0" fontId="16" fillId="12" borderId="0" xfId="0" applyNumberFormat="1" applyFont="1" applyFill="1" applyBorder="1" applyAlignment="1">
      <alignment vertical="center" wrapText="1"/>
    </xf>
    <xf numFmtId="0" fontId="16" fillId="12" borderId="48" xfId="0" applyNumberFormat="1" applyFont="1" applyFill="1" applyBorder="1" applyAlignment="1">
      <alignment vertical="center" wrapText="1"/>
    </xf>
    <xf numFmtId="0" fontId="16" fillId="12" borderId="49" xfId="0" applyNumberFormat="1" applyFont="1" applyFill="1" applyBorder="1" applyAlignment="1">
      <alignment vertical="center" wrapText="1"/>
    </xf>
    <xf numFmtId="0" fontId="16" fillId="12" borderId="50" xfId="0" applyNumberFormat="1" applyFont="1" applyFill="1" applyBorder="1" applyAlignment="1">
      <alignment vertical="center" wrapText="1"/>
    </xf>
    <xf numFmtId="0" fontId="16" fillId="12" borderId="51" xfId="0" applyNumberFormat="1" applyFont="1" applyFill="1" applyBorder="1" applyAlignment="1">
      <alignment vertical="center" wrapText="1"/>
    </xf>
    <xf numFmtId="0" fontId="17" fillId="6" borderId="9" xfId="0" applyNumberFormat="1" applyFont="1" applyFill="1" applyBorder="1" applyAlignment="1">
      <alignment vertical="center" wrapText="1"/>
    </xf>
    <xf numFmtId="0" fontId="17" fillId="6" borderId="10" xfId="0" applyNumberFormat="1" applyFont="1" applyFill="1" applyBorder="1" applyAlignment="1">
      <alignment vertical="center" wrapText="1"/>
    </xf>
    <xf numFmtId="0" fontId="17" fillId="6" borderId="11" xfId="0" applyNumberFormat="1" applyFont="1" applyFill="1" applyBorder="1" applyAlignment="1">
      <alignment vertical="center" wrapText="1"/>
    </xf>
    <xf numFmtId="0" fontId="17" fillId="6" borderId="12" xfId="0" applyNumberFormat="1" applyFont="1" applyFill="1" applyBorder="1" applyAlignment="1">
      <alignment vertical="center" wrapText="1"/>
    </xf>
    <xf numFmtId="0" fontId="17" fillId="6" borderId="0" xfId="0" applyNumberFormat="1" applyFont="1" applyFill="1" applyBorder="1" applyAlignment="1">
      <alignment vertical="center" wrapText="1"/>
    </xf>
    <xf numFmtId="0" fontId="17" fillId="6" borderId="13" xfId="0" applyNumberFormat="1" applyFont="1" applyFill="1" applyBorder="1" applyAlignment="1">
      <alignment vertical="center" wrapText="1"/>
    </xf>
    <xf numFmtId="0" fontId="17" fillId="6" borderId="14" xfId="0" applyNumberFormat="1" applyFont="1" applyFill="1" applyBorder="1" applyAlignment="1">
      <alignment vertical="center" wrapText="1"/>
    </xf>
    <xf numFmtId="0" fontId="17" fillId="6" borderId="15" xfId="0" applyNumberFormat="1" applyFont="1" applyFill="1" applyBorder="1" applyAlignment="1">
      <alignment vertical="center" wrapText="1"/>
    </xf>
    <xf numFmtId="0" fontId="17" fillId="6" borderId="16" xfId="0" applyNumberFormat="1" applyFont="1" applyFill="1" applyBorder="1" applyAlignment="1">
      <alignment vertical="center" wrapText="1"/>
    </xf>
    <xf numFmtId="0" fontId="18" fillId="5" borderId="1" xfId="0" applyNumberFormat="1" applyFont="1" applyFill="1" applyBorder="1" applyAlignment="1">
      <alignment vertical="center" wrapText="1"/>
    </xf>
    <xf numFmtId="0" fontId="18" fillId="5" borderId="2" xfId="0" applyNumberFormat="1" applyFont="1" applyFill="1" applyBorder="1" applyAlignment="1">
      <alignment vertical="center" wrapText="1"/>
    </xf>
    <xf numFmtId="0" fontId="18" fillId="5" borderId="3" xfId="0" applyNumberFormat="1" applyFont="1" applyFill="1" applyBorder="1" applyAlignment="1">
      <alignment vertical="center" wrapText="1"/>
    </xf>
    <xf numFmtId="0" fontId="18" fillId="5" borderId="4" xfId="0" applyNumberFormat="1" applyFont="1" applyFill="1" applyBorder="1" applyAlignment="1">
      <alignment vertical="center" wrapText="1"/>
    </xf>
    <xf numFmtId="0" fontId="18" fillId="5" borderId="0" xfId="0" applyNumberFormat="1" applyFont="1" applyFill="1" applyBorder="1" applyAlignment="1">
      <alignment vertical="center" wrapText="1"/>
    </xf>
    <xf numFmtId="0" fontId="18" fillId="5" borderId="5" xfId="0" applyNumberFormat="1" applyFont="1" applyFill="1" applyBorder="1" applyAlignment="1">
      <alignment vertical="center" wrapText="1"/>
    </xf>
    <xf numFmtId="0" fontId="18" fillId="5" borderId="6" xfId="0" applyNumberFormat="1" applyFont="1" applyFill="1" applyBorder="1" applyAlignment="1">
      <alignment vertical="center" wrapText="1"/>
    </xf>
    <xf numFmtId="0" fontId="18" fillId="5" borderId="7" xfId="0" applyNumberFormat="1" applyFont="1" applyFill="1" applyBorder="1" applyAlignment="1">
      <alignment vertical="center" wrapText="1"/>
    </xf>
    <xf numFmtId="0" fontId="18" fillId="5" borderId="8" xfId="0" applyNumberFormat="1" applyFont="1" applyFill="1" applyBorder="1" applyAlignment="1">
      <alignment vertical="center" wrapText="1"/>
    </xf>
    <xf numFmtId="0" fontId="21" fillId="2" borderId="0" xfId="0" applyNumberFormat="1" applyFont="1" applyFill="1" applyBorder="1" applyAlignment="1">
      <alignment horizontal="center" vertical="center"/>
    </xf>
    <xf numFmtId="0" fontId="20" fillId="12" borderId="44" xfId="0" applyNumberFormat="1" applyFont="1" applyFill="1" applyBorder="1" applyAlignment="1">
      <alignment horizontal="center" vertical="center" wrapText="1"/>
    </xf>
    <xf numFmtId="0" fontId="20" fillId="12" borderId="45" xfId="0" applyNumberFormat="1" applyFont="1" applyFill="1" applyBorder="1" applyAlignment="1">
      <alignment horizontal="center" vertical="center" wrapText="1"/>
    </xf>
    <xf numFmtId="0" fontId="20" fillId="12" borderId="46" xfId="0" applyNumberFormat="1" applyFont="1" applyFill="1" applyBorder="1" applyAlignment="1">
      <alignment horizontal="center" vertical="center" wrapText="1"/>
    </xf>
    <xf numFmtId="0" fontId="20" fillId="12" borderId="47" xfId="0" applyNumberFormat="1" applyFont="1" applyFill="1" applyBorder="1" applyAlignment="1">
      <alignment horizontal="center" vertical="center" wrapText="1"/>
    </xf>
    <xf numFmtId="0" fontId="20" fillId="12" borderId="0" xfId="0" applyNumberFormat="1" applyFont="1" applyFill="1" applyBorder="1" applyAlignment="1">
      <alignment horizontal="center" vertical="center" wrapText="1"/>
    </xf>
    <xf numFmtId="0" fontId="20" fillId="12" borderId="48" xfId="0" applyNumberFormat="1" applyFont="1" applyFill="1" applyBorder="1" applyAlignment="1">
      <alignment horizontal="center" vertical="center" wrapText="1"/>
    </xf>
    <xf numFmtId="0" fontId="20" fillId="12" borderId="49" xfId="0" applyNumberFormat="1" applyFont="1" applyFill="1" applyBorder="1" applyAlignment="1">
      <alignment horizontal="center" vertical="center" wrapText="1"/>
    </xf>
    <xf numFmtId="0" fontId="20" fillId="12" borderId="50" xfId="0" applyNumberFormat="1" applyFont="1" applyFill="1" applyBorder="1" applyAlignment="1">
      <alignment horizontal="center" vertical="center" wrapText="1"/>
    </xf>
    <xf numFmtId="0" fontId="20" fillId="12" borderId="51" xfId="0" applyNumberFormat="1" applyFont="1" applyFill="1" applyBorder="1" applyAlignment="1">
      <alignment horizontal="center" vertical="center" wrapText="1"/>
    </xf>
    <xf numFmtId="0" fontId="20" fillId="9" borderId="33" xfId="0" applyNumberFormat="1" applyFont="1" applyFill="1" applyBorder="1" applyAlignment="1">
      <alignment horizontal="center" vertical="center" wrapText="1"/>
    </xf>
    <xf numFmtId="0" fontId="20" fillId="9" borderId="34" xfId="0" applyNumberFormat="1" applyFont="1" applyFill="1" applyBorder="1" applyAlignment="1">
      <alignment horizontal="center" vertical="center" wrapText="1"/>
    </xf>
    <xf numFmtId="0" fontId="20" fillId="9" borderId="35" xfId="0" applyNumberFormat="1" applyFont="1" applyFill="1" applyBorder="1" applyAlignment="1">
      <alignment horizontal="center" vertical="center" wrapText="1"/>
    </xf>
    <xf numFmtId="0" fontId="20" fillId="9" borderId="36" xfId="0" applyNumberFormat="1" applyFont="1" applyFill="1" applyBorder="1" applyAlignment="1">
      <alignment horizontal="center" vertical="center" wrapText="1"/>
    </xf>
    <xf numFmtId="0" fontId="20" fillId="9" borderId="0" xfId="0" applyNumberFormat="1" applyFont="1" applyFill="1" applyBorder="1" applyAlignment="1">
      <alignment horizontal="center" vertical="center" wrapText="1"/>
    </xf>
    <xf numFmtId="0" fontId="20" fillId="9" borderId="37" xfId="0" applyNumberFormat="1" applyFont="1" applyFill="1" applyBorder="1" applyAlignment="1">
      <alignment horizontal="center" vertical="center" wrapText="1"/>
    </xf>
    <xf numFmtId="0" fontId="20" fillId="9" borderId="38" xfId="0" applyNumberFormat="1" applyFont="1" applyFill="1" applyBorder="1" applyAlignment="1">
      <alignment horizontal="center" vertical="center" wrapText="1"/>
    </xf>
    <xf numFmtId="0" fontId="20" fillId="9" borderId="39" xfId="0" applyNumberFormat="1" applyFont="1" applyFill="1" applyBorder="1" applyAlignment="1">
      <alignment horizontal="center" vertical="center" wrapText="1"/>
    </xf>
    <xf numFmtId="0" fontId="20" fillId="9" borderId="40" xfId="0" applyNumberFormat="1" applyFont="1" applyFill="1" applyBorder="1" applyAlignment="1">
      <alignment horizontal="center" vertical="center" wrapText="1"/>
    </xf>
    <xf numFmtId="0" fontId="20" fillId="7" borderId="17" xfId="0" applyNumberFormat="1" applyFont="1" applyFill="1" applyBorder="1" applyAlignment="1">
      <alignment horizontal="center" vertical="center" wrapText="1"/>
    </xf>
    <xf numFmtId="0" fontId="20" fillId="7" borderId="18" xfId="0" applyNumberFormat="1" applyFont="1" applyFill="1" applyBorder="1" applyAlignment="1">
      <alignment horizontal="center" vertical="center" wrapText="1"/>
    </xf>
    <xf numFmtId="0" fontId="20" fillId="7" borderId="19" xfId="0" applyNumberFormat="1" applyFont="1" applyFill="1" applyBorder="1" applyAlignment="1">
      <alignment horizontal="center" vertical="center" wrapText="1"/>
    </xf>
    <xf numFmtId="0" fontId="20" fillId="7" borderId="20" xfId="0" applyNumberFormat="1" applyFont="1" applyFill="1" applyBorder="1" applyAlignment="1">
      <alignment horizontal="center" vertical="center" wrapText="1"/>
    </xf>
    <xf numFmtId="0" fontId="20" fillId="7" borderId="0" xfId="0" applyNumberFormat="1" applyFont="1" applyFill="1" applyBorder="1" applyAlignment="1">
      <alignment horizontal="center" vertical="center" wrapText="1"/>
    </xf>
    <xf numFmtId="0" fontId="20" fillId="7" borderId="21" xfId="0" applyNumberFormat="1" applyFont="1" applyFill="1" applyBorder="1" applyAlignment="1">
      <alignment horizontal="center" vertical="center" wrapText="1"/>
    </xf>
    <xf numFmtId="0" fontId="20" fillId="7" borderId="22" xfId="0" applyNumberFormat="1" applyFont="1" applyFill="1" applyBorder="1" applyAlignment="1">
      <alignment horizontal="center" vertical="center" wrapText="1"/>
    </xf>
    <xf numFmtId="0" fontId="20" fillId="7" borderId="23" xfId="0" applyNumberFormat="1" applyFont="1" applyFill="1" applyBorder="1" applyAlignment="1">
      <alignment horizontal="center" vertical="center" wrapText="1"/>
    </xf>
    <xf numFmtId="0" fontId="20" fillId="7" borderId="24" xfId="0" applyNumberFormat="1" applyFont="1" applyFill="1" applyBorder="1" applyAlignment="1">
      <alignment horizontal="center" vertical="center" wrapText="1"/>
    </xf>
    <xf numFmtId="0" fontId="20" fillId="13" borderId="52" xfId="0" applyNumberFormat="1" applyFont="1" applyFill="1" applyBorder="1" applyAlignment="1">
      <alignment horizontal="center" vertical="center" wrapText="1"/>
    </xf>
    <xf numFmtId="0" fontId="20" fillId="13" borderId="53" xfId="0" applyNumberFormat="1" applyFont="1" applyFill="1" applyBorder="1" applyAlignment="1">
      <alignment horizontal="center" vertical="center" wrapText="1"/>
    </xf>
    <xf numFmtId="0" fontId="20" fillId="13" borderId="54" xfId="0" applyNumberFormat="1" applyFont="1" applyFill="1" applyBorder="1" applyAlignment="1">
      <alignment horizontal="center" vertical="center" wrapText="1"/>
    </xf>
    <xf numFmtId="0" fontId="20" fillId="13" borderId="55" xfId="0" applyNumberFormat="1" applyFont="1" applyFill="1" applyBorder="1" applyAlignment="1">
      <alignment horizontal="center" vertical="center" wrapText="1"/>
    </xf>
    <xf numFmtId="0" fontId="20" fillId="13" borderId="0" xfId="0" applyNumberFormat="1" applyFont="1" applyFill="1" applyBorder="1" applyAlignment="1">
      <alignment horizontal="center" vertical="center" wrapText="1"/>
    </xf>
    <xf numFmtId="0" fontId="20" fillId="13" borderId="56" xfId="0" applyNumberFormat="1" applyFont="1" applyFill="1" applyBorder="1" applyAlignment="1">
      <alignment horizontal="center" vertical="center" wrapText="1"/>
    </xf>
    <xf numFmtId="0" fontId="20" fillId="13" borderId="57" xfId="0" applyNumberFormat="1" applyFont="1" applyFill="1" applyBorder="1" applyAlignment="1">
      <alignment horizontal="center" vertical="center" wrapText="1"/>
    </xf>
    <xf numFmtId="0" fontId="20" fillId="13" borderId="58" xfId="0" applyNumberFormat="1" applyFont="1" applyFill="1" applyBorder="1" applyAlignment="1">
      <alignment horizontal="center" vertical="center" wrapText="1"/>
    </xf>
    <xf numFmtId="0" fontId="20" fillId="13" borderId="59" xfId="0" applyNumberFormat="1" applyFont="1" applyFill="1" applyBorder="1" applyAlignment="1">
      <alignment horizontal="center" vertical="center" wrapText="1"/>
    </xf>
    <xf numFmtId="0" fontId="20" fillId="5" borderId="1" xfId="0" applyNumberFormat="1" applyFont="1" applyFill="1" applyBorder="1" applyAlignment="1">
      <alignment horizontal="center" vertical="center" wrapText="1"/>
    </xf>
    <xf numFmtId="0" fontId="20" fillId="5" borderId="2" xfId="0" applyNumberFormat="1" applyFont="1" applyFill="1" applyBorder="1" applyAlignment="1">
      <alignment horizontal="center" vertical="center" wrapText="1"/>
    </xf>
    <xf numFmtId="0" fontId="20" fillId="5" borderId="3" xfId="0" applyNumberFormat="1" applyFont="1" applyFill="1" applyBorder="1" applyAlignment="1">
      <alignment horizontal="center" vertical="center" wrapText="1"/>
    </xf>
    <xf numFmtId="0" fontId="20" fillId="5" borderId="4" xfId="0" applyNumberFormat="1" applyFont="1" applyFill="1" applyBorder="1" applyAlignment="1">
      <alignment horizontal="center" vertical="center" wrapText="1"/>
    </xf>
    <xf numFmtId="0" fontId="20" fillId="5" borderId="0" xfId="0" applyNumberFormat="1" applyFont="1" applyFill="1" applyBorder="1" applyAlignment="1">
      <alignment horizontal="center" vertical="center" wrapText="1"/>
    </xf>
    <xf numFmtId="0" fontId="20" fillId="5" borderId="5" xfId="0" applyNumberFormat="1" applyFont="1" applyFill="1" applyBorder="1" applyAlignment="1">
      <alignment horizontal="center" vertical="center" wrapText="1"/>
    </xf>
    <xf numFmtId="0" fontId="20" fillId="5" borderId="6" xfId="0" applyNumberFormat="1" applyFont="1" applyFill="1" applyBorder="1" applyAlignment="1">
      <alignment horizontal="center" vertical="center" wrapText="1"/>
    </xf>
    <xf numFmtId="0" fontId="20" fillId="5" borderId="7" xfId="0" applyNumberFormat="1" applyFont="1" applyFill="1" applyBorder="1" applyAlignment="1">
      <alignment horizontal="center" vertical="center" wrapText="1"/>
    </xf>
    <xf numFmtId="0" fontId="20" fillId="5" borderId="8" xfId="0" applyNumberFormat="1" applyFont="1" applyFill="1" applyBorder="1" applyAlignment="1">
      <alignment horizontal="center" vertical="center" wrapText="1"/>
    </xf>
    <xf numFmtId="0" fontId="20" fillId="6" borderId="9" xfId="0" applyNumberFormat="1" applyFont="1" applyFill="1" applyBorder="1" applyAlignment="1">
      <alignment horizontal="center" vertical="center" wrapText="1"/>
    </xf>
    <xf numFmtId="0" fontId="20" fillId="6" borderId="10" xfId="0" applyNumberFormat="1" applyFont="1" applyFill="1" applyBorder="1" applyAlignment="1">
      <alignment horizontal="center" vertical="center" wrapText="1"/>
    </xf>
    <xf numFmtId="0" fontId="20" fillId="6" borderId="11" xfId="0" applyNumberFormat="1" applyFont="1" applyFill="1" applyBorder="1" applyAlignment="1">
      <alignment horizontal="center" vertical="center" wrapText="1"/>
    </xf>
    <xf numFmtId="0" fontId="20" fillId="6" borderId="12" xfId="0" applyNumberFormat="1" applyFont="1" applyFill="1" applyBorder="1" applyAlignment="1">
      <alignment horizontal="center" vertical="center" wrapText="1"/>
    </xf>
    <xf numFmtId="0" fontId="20" fillId="6" borderId="0" xfId="0" applyNumberFormat="1" applyFont="1" applyFill="1" applyBorder="1" applyAlignment="1">
      <alignment horizontal="center" vertical="center" wrapText="1"/>
    </xf>
    <xf numFmtId="0" fontId="20" fillId="6" borderId="13" xfId="0" applyNumberFormat="1" applyFont="1" applyFill="1" applyBorder="1" applyAlignment="1">
      <alignment horizontal="center" vertical="center" wrapText="1"/>
    </xf>
    <xf numFmtId="0" fontId="20" fillId="6" borderId="14" xfId="0" applyNumberFormat="1" applyFont="1" applyFill="1" applyBorder="1" applyAlignment="1">
      <alignment horizontal="center" vertical="center" wrapText="1"/>
    </xf>
    <xf numFmtId="0" fontId="20" fillId="6" borderId="15" xfId="0" applyNumberFormat="1" applyFont="1" applyFill="1" applyBorder="1" applyAlignment="1">
      <alignment horizontal="center" vertical="center" wrapText="1"/>
    </xf>
    <xf numFmtId="0" fontId="20" fillId="6" borderId="16" xfId="0" applyNumberFormat="1" applyFont="1" applyFill="1" applyBorder="1" applyAlignment="1">
      <alignment horizontal="center" vertical="center" wrapText="1"/>
    </xf>
    <xf numFmtId="0" fontId="18" fillId="7" borderId="17" xfId="0" applyNumberFormat="1" applyFont="1" applyFill="1" applyBorder="1" applyAlignment="1">
      <alignment vertical="center" wrapText="1"/>
    </xf>
    <xf numFmtId="0" fontId="18" fillId="7" borderId="18" xfId="0" applyNumberFormat="1" applyFont="1" applyFill="1" applyBorder="1" applyAlignment="1">
      <alignment vertical="center" wrapText="1"/>
    </xf>
    <xf numFmtId="0" fontId="18" fillId="7" borderId="19" xfId="0" applyNumberFormat="1" applyFont="1" applyFill="1" applyBorder="1" applyAlignment="1">
      <alignment vertical="center" wrapText="1"/>
    </xf>
    <xf numFmtId="0" fontId="18" fillId="7" borderId="20" xfId="0" applyNumberFormat="1" applyFont="1" applyFill="1" applyBorder="1" applyAlignment="1">
      <alignment vertical="center" wrapText="1"/>
    </xf>
    <xf numFmtId="0" fontId="18" fillId="7" borderId="0" xfId="0" applyNumberFormat="1" applyFont="1" applyFill="1" applyBorder="1" applyAlignment="1">
      <alignment vertical="center" wrapText="1"/>
    </xf>
    <xf numFmtId="0" fontId="18" fillId="7" borderId="21" xfId="0" applyNumberFormat="1" applyFont="1" applyFill="1" applyBorder="1" applyAlignment="1">
      <alignment vertical="center" wrapText="1"/>
    </xf>
    <xf numFmtId="0" fontId="18" fillId="7" borderId="22" xfId="0" applyNumberFormat="1" applyFont="1" applyFill="1" applyBorder="1" applyAlignment="1">
      <alignment vertical="center" wrapText="1"/>
    </xf>
    <xf numFmtId="0" fontId="18" fillId="7" borderId="23" xfId="0" applyNumberFormat="1" applyFont="1" applyFill="1" applyBorder="1" applyAlignment="1">
      <alignment vertical="center" wrapText="1"/>
    </xf>
    <xf numFmtId="0" fontId="18" fillId="7" borderId="24" xfId="0" applyNumberFormat="1" applyFont="1" applyFill="1" applyBorder="1" applyAlignment="1">
      <alignment vertical="center" wrapText="1"/>
    </xf>
    <xf numFmtId="0" fontId="8" fillId="17" borderId="0" xfId="0" applyNumberFormat="1" applyFont="1" applyFill="1" applyBorder="1" applyAlignment="1">
      <alignment vertical="center"/>
    </xf>
    <xf numFmtId="0" fontId="1" fillId="11" borderId="41" xfId="0" applyNumberFormat="1" applyFont="1" applyFill="1" applyBorder="1" applyAlignment="1">
      <alignment horizontal="center" vertical="center" wrapText="1"/>
    </xf>
    <xf numFmtId="0" fontId="1" fillId="11" borderId="42" xfId="0" applyNumberFormat="1" applyFont="1" applyFill="1" applyBorder="1" applyAlignment="1">
      <alignment horizontal="center" vertical="center" wrapText="1"/>
    </xf>
    <xf numFmtId="0" fontId="1" fillId="11" borderId="43" xfId="0" applyNumberFormat="1" applyFont="1" applyFill="1" applyBorder="1" applyAlignment="1">
      <alignment horizontal="center" vertical="center" wrapText="1"/>
    </xf>
    <xf numFmtId="0" fontId="11" fillId="3" borderId="9" xfId="0" applyNumberFormat="1" applyFont="1" applyFill="1" applyBorder="1" applyAlignment="1">
      <alignment vertical="center" wrapText="1"/>
    </xf>
    <xf numFmtId="9" fontId="11" fillId="3" borderId="10" xfId="0" applyNumberFormat="1" applyFont="1" applyFill="1" applyBorder="1" applyAlignment="1">
      <alignment vertical="center" wrapText="1"/>
    </xf>
    <xf numFmtId="0" fontId="11" fillId="3" borderId="12" xfId="0" applyNumberFormat="1" applyFont="1" applyFill="1" applyBorder="1" applyAlignment="1">
      <alignment vertical="center" wrapText="1"/>
    </xf>
    <xf numFmtId="9" fontId="11" fillId="3" borderId="0" xfId="0" applyNumberFormat="1" applyFont="1" applyFill="1" applyBorder="1" applyAlignment="1">
      <alignment vertical="center" wrapText="1"/>
    </xf>
    <xf numFmtId="0" fontId="11" fillId="3" borderId="14" xfId="0" applyNumberFormat="1" applyFont="1" applyFill="1" applyBorder="1" applyAlignment="1">
      <alignment vertical="center" wrapText="1"/>
    </xf>
    <xf numFmtId="169" fontId="15" fillId="3" borderId="10" xfId="0" applyNumberFormat="1" applyFont="1" applyFill="1" applyBorder="1" applyAlignment="1">
      <alignment horizontal="center" vertical="center" wrapText="1"/>
    </xf>
    <xf numFmtId="169" fontId="15" fillId="3" borderId="11" xfId="0" applyNumberFormat="1" applyFont="1" applyFill="1" applyBorder="1" applyAlignment="1">
      <alignment horizontal="center" vertical="center" wrapText="1"/>
    </xf>
    <xf numFmtId="169" fontId="15" fillId="3" borderId="12" xfId="0" applyNumberFormat="1" applyFont="1" applyFill="1" applyBorder="1" applyAlignment="1">
      <alignment horizontal="center" vertical="center" wrapText="1"/>
    </xf>
    <xf numFmtId="169" fontId="15" fillId="3" borderId="0" xfId="0" applyNumberFormat="1" applyFont="1" applyFill="1" applyBorder="1" applyAlignment="1">
      <alignment horizontal="center" vertical="center" wrapText="1"/>
    </xf>
    <xf numFmtId="169" fontId="15" fillId="3" borderId="13" xfId="0" applyNumberFormat="1" applyFont="1" applyFill="1" applyBorder="1" applyAlignment="1">
      <alignment horizontal="center" vertical="center" wrapText="1"/>
    </xf>
    <xf numFmtId="169" fontId="15" fillId="3" borderId="14" xfId="0" applyNumberFormat="1" applyFont="1" applyFill="1" applyBorder="1" applyAlignment="1">
      <alignment horizontal="center" vertical="center" wrapText="1"/>
    </xf>
    <xf numFmtId="169" fontId="15" fillId="3" borderId="15" xfId="0" applyNumberFormat="1" applyFont="1" applyFill="1" applyBorder="1" applyAlignment="1">
      <alignment horizontal="center" vertical="center" wrapText="1"/>
    </xf>
    <xf numFmtId="169" fontId="15" fillId="3" borderId="16" xfId="0" applyNumberFormat="1" applyFont="1" applyFill="1" applyBorder="1" applyAlignment="1">
      <alignment horizontal="center" vertical="center" wrapText="1"/>
    </xf>
    <xf numFmtId="1" fontId="15" fillId="3" borderId="10" xfId="0" applyNumberFormat="1" applyFont="1" applyFill="1" applyBorder="1" applyAlignment="1">
      <alignment horizontal="center" vertical="center" wrapText="1"/>
    </xf>
    <xf numFmtId="1" fontId="15" fillId="3" borderId="11" xfId="0" applyNumberFormat="1" applyFont="1" applyFill="1" applyBorder="1" applyAlignment="1">
      <alignment horizontal="center" vertical="center" wrapText="1"/>
    </xf>
    <xf numFmtId="1" fontId="15" fillId="3" borderId="12" xfId="0" applyNumberFormat="1" applyFont="1" applyFill="1" applyBorder="1" applyAlignment="1">
      <alignment horizontal="center" vertical="center" wrapText="1"/>
    </xf>
    <xf numFmtId="1" fontId="15" fillId="3" borderId="0" xfId="0" applyNumberFormat="1" applyFont="1" applyFill="1" applyBorder="1" applyAlignment="1">
      <alignment horizontal="center" vertical="center" wrapText="1"/>
    </xf>
    <xf numFmtId="1" fontId="15" fillId="3" borderId="13" xfId="0" applyNumberFormat="1" applyFont="1" applyFill="1" applyBorder="1" applyAlignment="1">
      <alignment horizontal="center" vertical="center" wrapText="1"/>
    </xf>
    <xf numFmtId="1" fontId="15" fillId="3" borderId="14" xfId="0" applyNumberFormat="1" applyFont="1" applyFill="1" applyBorder="1" applyAlignment="1">
      <alignment horizontal="center" vertical="center" wrapText="1"/>
    </xf>
    <xf numFmtId="1" fontId="15" fillId="3" borderId="15" xfId="0" applyNumberFormat="1" applyFont="1" applyFill="1" applyBorder="1" applyAlignment="1">
      <alignment horizontal="center" vertical="center" wrapText="1"/>
    </xf>
    <xf numFmtId="1" fontId="15" fillId="3" borderId="16" xfId="0" applyNumberFormat="1" applyFont="1" applyFill="1" applyBorder="1" applyAlignment="1">
      <alignment horizontal="center" vertical="center" wrapText="1"/>
    </xf>
    <xf numFmtId="168" fontId="15" fillId="3" borderId="9" xfId="0" applyNumberFormat="1" applyFont="1" applyFill="1" applyBorder="1" applyAlignment="1">
      <alignment horizontal="center" vertical="center" wrapText="1"/>
    </xf>
    <xf numFmtId="168" fontId="15" fillId="3" borderId="10" xfId="0" applyNumberFormat="1" applyFont="1" applyFill="1" applyBorder="1" applyAlignment="1">
      <alignment horizontal="center" vertical="center" wrapText="1"/>
    </xf>
    <xf numFmtId="168" fontId="15" fillId="3" borderId="11" xfId="0" applyNumberFormat="1" applyFont="1" applyFill="1" applyBorder="1" applyAlignment="1">
      <alignment horizontal="center" vertical="center" wrapText="1"/>
    </xf>
    <xf numFmtId="168" fontId="15" fillId="3" borderId="12" xfId="0" applyNumberFormat="1" applyFont="1" applyFill="1" applyBorder="1" applyAlignment="1">
      <alignment horizontal="center" vertical="center" wrapText="1"/>
    </xf>
    <xf numFmtId="168" fontId="15" fillId="3" borderId="0" xfId="0" applyNumberFormat="1" applyFont="1" applyFill="1" applyBorder="1" applyAlignment="1">
      <alignment horizontal="center" vertical="center" wrapText="1"/>
    </xf>
    <xf numFmtId="168" fontId="15" fillId="3" borderId="13" xfId="0" applyNumberFormat="1" applyFont="1" applyFill="1" applyBorder="1" applyAlignment="1">
      <alignment horizontal="center" vertical="center" wrapText="1"/>
    </xf>
    <xf numFmtId="168" fontId="15" fillId="3" borderId="14" xfId="0" applyNumberFormat="1" applyFont="1" applyFill="1" applyBorder="1" applyAlignment="1">
      <alignment horizontal="center" vertical="center" wrapText="1"/>
    </xf>
    <xf numFmtId="168" fontId="15" fillId="3" borderId="15" xfId="0" applyNumberFormat="1" applyFont="1" applyFill="1" applyBorder="1" applyAlignment="1">
      <alignment horizontal="center" vertical="center" wrapText="1"/>
    </xf>
    <xf numFmtId="168" fontId="15" fillId="3" borderId="16" xfId="0" applyNumberFormat="1" applyFont="1" applyFill="1" applyBorder="1" applyAlignment="1">
      <alignment horizontal="center" vertical="center" wrapText="1"/>
    </xf>
    <xf numFmtId="165" fontId="15" fillId="3" borderId="10" xfId="0" applyNumberFormat="1" applyFont="1" applyFill="1" applyBorder="1" applyAlignment="1">
      <alignment horizontal="center" vertical="center" wrapText="1"/>
    </xf>
    <xf numFmtId="165" fontId="15" fillId="3" borderId="11" xfId="0" applyNumberFormat="1" applyFont="1" applyFill="1" applyBorder="1" applyAlignment="1">
      <alignment horizontal="center" vertical="center" wrapText="1"/>
    </xf>
    <xf numFmtId="165" fontId="15" fillId="3" borderId="12" xfId="0" applyNumberFormat="1" applyFont="1" applyFill="1" applyBorder="1" applyAlignment="1">
      <alignment horizontal="center" vertical="center" wrapText="1"/>
    </xf>
    <xf numFmtId="165" fontId="15" fillId="3" borderId="0" xfId="0" applyNumberFormat="1" applyFont="1" applyFill="1" applyBorder="1" applyAlignment="1">
      <alignment horizontal="center" vertical="center" wrapText="1"/>
    </xf>
    <xf numFmtId="165" fontId="15" fillId="3" borderId="13" xfId="0" applyNumberFormat="1" applyFont="1" applyFill="1" applyBorder="1" applyAlignment="1">
      <alignment horizontal="center" vertical="center" wrapText="1"/>
    </xf>
    <xf numFmtId="165" fontId="15" fillId="3" borderId="14" xfId="0" applyNumberFormat="1" applyFont="1" applyFill="1" applyBorder="1" applyAlignment="1">
      <alignment horizontal="center" vertical="center" wrapText="1"/>
    </xf>
    <xf numFmtId="165" fontId="15" fillId="3" borderId="15" xfId="0" applyNumberFormat="1" applyFont="1" applyFill="1" applyBorder="1" applyAlignment="1">
      <alignment horizontal="center" vertical="center" wrapText="1"/>
    </xf>
    <xf numFmtId="165" fontId="15" fillId="3" borderId="16" xfId="0" applyNumberFormat="1" applyFont="1" applyFill="1" applyBorder="1" applyAlignment="1">
      <alignment horizontal="center" vertical="center" wrapText="1"/>
    </xf>
    <xf numFmtId="0" fontId="8" fillId="4" borderId="14" xfId="0" applyNumberFormat="1" applyFont="1" applyFill="1" applyBorder="1" applyAlignment="1">
      <alignment vertical="center" wrapText="1"/>
    </xf>
    <xf numFmtId="168" fontId="8" fillId="4" borderId="15" xfId="0" applyNumberFormat="1" applyFont="1" applyFill="1" applyBorder="1" applyAlignment="1">
      <alignment vertical="center" wrapText="1"/>
    </xf>
    <xf numFmtId="168" fontId="8" fillId="4" borderId="16" xfId="0" applyNumberFormat="1" applyFont="1" applyFill="1" applyBorder="1" applyAlignment="1">
      <alignment vertical="center" wrapText="1"/>
    </xf>
    <xf numFmtId="0" fontId="1" fillId="4" borderId="42" xfId="0" applyNumberFormat="1" applyFont="1" applyFill="1" applyBorder="1" applyAlignment="1">
      <alignment horizontal="center" vertical="center" wrapText="1"/>
    </xf>
    <xf numFmtId="166" fontId="15" fillId="3" borderId="10" xfId="0" applyNumberFormat="1" applyFont="1" applyFill="1" applyBorder="1" applyAlignment="1">
      <alignment horizontal="center" vertical="center" wrapText="1"/>
    </xf>
    <xf numFmtId="166" fontId="15" fillId="3" borderId="11" xfId="0" applyNumberFormat="1" applyFont="1" applyFill="1" applyBorder="1" applyAlignment="1">
      <alignment horizontal="center" vertical="center" wrapText="1"/>
    </xf>
    <xf numFmtId="166" fontId="15" fillId="3" borderId="12" xfId="0" applyNumberFormat="1" applyFont="1" applyFill="1" applyBorder="1" applyAlignment="1">
      <alignment horizontal="center" vertical="center" wrapText="1"/>
    </xf>
    <xf numFmtId="166" fontId="15" fillId="3" borderId="0" xfId="0" applyNumberFormat="1" applyFont="1" applyFill="1" applyBorder="1" applyAlignment="1">
      <alignment horizontal="center" vertical="center" wrapText="1"/>
    </xf>
    <xf numFmtId="166" fontId="15" fillId="3" borderId="13" xfId="0" applyNumberFormat="1" applyFont="1" applyFill="1" applyBorder="1" applyAlignment="1">
      <alignment horizontal="center" vertical="center" wrapText="1"/>
    </xf>
    <xf numFmtId="166" fontId="15" fillId="3" borderId="14" xfId="0" applyNumberFormat="1" applyFont="1" applyFill="1" applyBorder="1" applyAlignment="1">
      <alignment horizontal="center" vertical="center" wrapText="1"/>
    </xf>
    <xf numFmtId="166" fontId="15" fillId="3" borderId="15" xfId="0" applyNumberFormat="1" applyFont="1" applyFill="1" applyBorder="1" applyAlignment="1">
      <alignment horizontal="center" vertical="center" wrapText="1"/>
    </xf>
    <xf numFmtId="166" fontId="15" fillId="3" borderId="16" xfId="0" applyNumberFormat="1" applyFont="1" applyFill="1" applyBorder="1" applyAlignment="1">
      <alignment horizontal="center" vertical="center" wrapText="1"/>
    </xf>
    <xf numFmtId="0" fontId="22" fillId="5" borderId="0" xfId="0" applyNumberFormat="1" applyFont="1" applyFill="1" applyBorder="1" applyAlignment="1">
      <alignment horizontal="center" vertical="center" wrapText="1"/>
    </xf>
    <xf numFmtId="0" fontId="8" fillId="2" borderId="0" xfId="0" applyNumberFormat="1" applyFont="1" applyFill="1" applyBorder="1" applyAlignment="1">
      <alignment horizontal="center" vertical="center" wrapText="1"/>
    </xf>
    <xf numFmtId="0" fontId="1" fillId="2" borderId="0" xfId="0" applyNumberFormat="1" applyFont="1" applyFill="1" applyBorder="1" applyAlignment="1">
      <alignment horizontal="center" vertical="center"/>
    </xf>
    <xf numFmtId="0" fontId="23" fillId="12" borderId="44" xfId="0" applyNumberFormat="1" applyFont="1" applyFill="1" applyBorder="1" applyAlignment="1">
      <alignment horizontal="center" vertical="center" wrapText="1"/>
    </xf>
    <xf numFmtId="0" fontId="23" fillId="12" borderId="45" xfId="0" applyNumberFormat="1" applyFont="1" applyFill="1" applyBorder="1" applyAlignment="1">
      <alignment horizontal="center" vertical="center" wrapText="1"/>
    </xf>
    <xf numFmtId="0" fontId="23" fillId="12" borderId="46" xfId="0" applyNumberFormat="1" applyFont="1" applyFill="1" applyBorder="1" applyAlignment="1">
      <alignment horizontal="center" vertical="center" wrapText="1"/>
    </xf>
    <xf numFmtId="0" fontId="23" fillId="12" borderId="47" xfId="0" applyNumberFormat="1" applyFont="1" applyFill="1" applyBorder="1" applyAlignment="1">
      <alignment horizontal="center" vertical="center" wrapText="1"/>
    </xf>
    <xf numFmtId="0" fontId="23" fillId="12" borderId="0" xfId="0" applyNumberFormat="1" applyFont="1" applyFill="1" applyBorder="1" applyAlignment="1">
      <alignment horizontal="center" vertical="center" wrapText="1"/>
    </xf>
    <xf numFmtId="0" fontId="23" fillId="12" borderId="48" xfId="0" applyNumberFormat="1" applyFont="1" applyFill="1" applyBorder="1" applyAlignment="1">
      <alignment horizontal="center" vertical="center" wrapText="1"/>
    </xf>
    <xf numFmtId="0" fontId="23" fillId="12" borderId="49" xfId="0" applyNumberFormat="1" applyFont="1" applyFill="1" applyBorder="1" applyAlignment="1">
      <alignment horizontal="center" vertical="center" wrapText="1"/>
    </xf>
    <xf numFmtId="0" fontId="23" fillId="12" borderId="50" xfId="0" applyNumberFormat="1" applyFont="1" applyFill="1" applyBorder="1" applyAlignment="1">
      <alignment horizontal="center" vertical="center" wrapText="1"/>
    </xf>
    <xf numFmtId="0" fontId="23" fillId="12" borderId="51" xfId="0" applyNumberFormat="1" applyFont="1" applyFill="1" applyBorder="1" applyAlignment="1">
      <alignment horizontal="center" vertical="center" wrapText="1"/>
    </xf>
    <xf numFmtId="0" fontId="23" fillId="9" borderId="33" xfId="0" applyNumberFormat="1" applyFont="1" applyFill="1" applyBorder="1" applyAlignment="1">
      <alignment horizontal="center" vertical="center" wrapText="1"/>
    </xf>
    <xf numFmtId="0" fontId="23" fillId="9" borderId="34" xfId="0" applyNumberFormat="1" applyFont="1" applyFill="1" applyBorder="1" applyAlignment="1">
      <alignment horizontal="center" vertical="center" wrapText="1"/>
    </xf>
    <xf numFmtId="0" fontId="23" fillId="9" borderId="35" xfId="0" applyNumberFormat="1" applyFont="1" applyFill="1" applyBorder="1" applyAlignment="1">
      <alignment horizontal="center" vertical="center" wrapText="1"/>
    </xf>
    <xf numFmtId="0" fontId="23" fillId="9" borderId="36" xfId="0" applyNumberFormat="1" applyFont="1" applyFill="1" applyBorder="1" applyAlignment="1">
      <alignment horizontal="center" vertical="center" wrapText="1"/>
    </xf>
    <xf numFmtId="0" fontId="23" fillId="9" borderId="0" xfId="0" applyNumberFormat="1" applyFont="1" applyFill="1" applyBorder="1" applyAlignment="1">
      <alignment horizontal="center" vertical="center" wrapText="1"/>
    </xf>
    <xf numFmtId="0" fontId="23" fillId="9" borderId="37" xfId="0" applyNumberFormat="1" applyFont="1" applyFill="1" applyBorder="1" applyAlignment="1">
      <alignment horizontal="center" vertical="center" wrapText="1"/>
    </xf>
    <xf numFmtId="0" fontId="23" fillId="9" borderId="38" xfId="0" applyNumberFormat="1" applyFont="1" applyFill="1" applyBorder="1" applyAlignment="1">
      <alignment horizontal="center" vertical="center" wrapText="1"/>
    </xf>
    <xf numFmtId="0" fontId="23" fillId="9" borderId="39" xfId="0" applyNumberFormat="1" applyFont="1" applyFill="1" applyBorder="1" applyAlignment="1">
      <alignment horizontal="center" vertical="center" wrapText="1"/>
    </xf>
    <xf numFmtId="0" fontId="23" fillId="9" borderId="40" xfId="0" applyNumberFormat="1" applyFont="1" applyFill="1" applyBorder="1" applyAlignment="1">
      <alignment horizontal="center" vertical="center" wrapText="1"/>
    </xf>
    <xf numFmtId="0" fontId="23" fillId="7" borderId="17" xfId="0" applyNumberFormat="1" applyFont="1" applyFill="1" applyBorder="1" applyAlignment="1">
      <alignment horizontal="center" vertical="center" wrapText="1"/>
    </xf>
    <xf numFmtId="0" fontId="23" fillId="7" borderId="18" xfId="0" applyNumberFormat="1" applyFont="1" applyFill="1" applyBorder="1" applyAlignment="1">
      <alignment horizontal="center" vertical="center" wrapText="1"/>
    </xf>
    <xf numFmtId="0" fontId="23" fillId="7" borderId="19" xfId="0" applyNumberFormat="1" applyFont="1" applyFill="1" applyBorder="1" applyAlignment="1">
      <alignment horizontal="center" vertical="center" wrapText="1"/>
    </xf>
    <xf numFmtId="0" fontId="23" fillId="7" borderId="20" xfId="0" applyNumberFormat="1" applyFont="1" applyFill="1" applyBorder="1" applyAlignment="1">
      <alignment horizontal="center" vertical="center" wrapText="1"/>
    </xf>
    <xf numFmtId="0" fontId="23" fillId="7" borderId="0" xfId="0" applyNumberFormat="1" applyFont="1" applyFill="1" applyBorder="1" applyAlignment="1">
      <alignment horizontal="center" vertical="center" wrapText="1"/>
    </xf>
    <xf numFmtId="0" fontId="23" fillId="7" borderId="21" xfId="0" applyNumberFormat="1" applyFont="1" applyFill="1" applyBorder="1" applyAlignment="1">
      <alignment horizontal="center" vertical="center" wrapText="1"/>
    </xf>
    <xf numFmtId="0" fontId="23" fillId="7" borderId="22" xfId="0" applyNumberFormat="1" applyFont="1" applyFill="1" applyBorder="1" applyAlignment="1">
      <alignment horizontal="center" vertical="center" wrapText="1"/>
    </xf>
    <xf numFmtId="0" fontId="23" fillId="7" borderId="23" xfId="0" applyNumberFormat="1" applyFont="1" applyFill="1" applyBorder="1" applyAlignment="1">
      <alignment horizontal="center" vertical="center" wrapText="1"/>
    </xf>
    <xf numFmtId="0" fontId="23" fillId="7" borderId="24" xfId="0" applyNumberFormat="1" applyFont="1" applyFill="1" applyBorder="1" applyAlignment="1">
      <alignment horizontal="center" vertical="center" wrapText="1"/>
    </xf>
    <xf numFmtId="0" fontId="23" fillId="13" borderId="52" xfId="0" applyNumberFormat="1" applyFont="1" applyFill="1" applyBorder="1" applyAlignment="1">
      <alignment horizontal="center" vertical="center" wrapText="1"/>
    </xf>
    <xf numFmtId="0" fontId="23" fillId="13" borderId="53" xfId="0" applyNumberFormat="1" applyFont="1" applyFill="1" applyBorder="1" applyAlignment="1">
      <alignment horizontal="center" vertical="center" wrapText="1"/>
    </xf>
    <xf numFmtId="0" fontId="23" fillId="13" borderId="54" xfId="0" applyNumberFormat="1" applyFont="1" applyFill="1" applyBorder="1" applyAlignment="1">
      <alignment horizontal="center" vertical="center" wrapText="1"/>
    </xf>
    <xf numFmtId="0" fontId="23" fillId="13" borderId="55" xfId="0" applyNumberFormat="1" applyFont="1" applyFill="1" applyBorder="1" applyAlignment="1">
      <alignment horizontal="center" vertical="center" wrapText="1"/>
    </xf>
    <xf numFmtId="0" fontId="23" fillId="13" borderId="0" xfId="0" applyNumberFormat="1" applyFont="1" applyFill="1" applyBorder="1" applyAlignment="1">
      <alignment horizontal="center" vertical="center" wrapText="1"/>
    </xf>
    <xf numFmtId="0" fontId="23" fillId="13" borderId="56" xfId="0" applyNumberFormat="1" applyFont="1" applyFill="1" applyBorder="1" applyAlignment="1">
      <alignment horizontal="center" vertical="center" wrapText="1"/>
    </xf>
    <xf numFmtId="0" fontId="23" fillId="13" borderId="57" xfId="0" applyNumberFormat="1" applyFont="1" applyFill="1" applyBorder="1" applyAlignment="1">
      <alignment horizontal="center" vertical="center" wrapText="1"/>
    </xf>
    <xf numFmtId="0" fontId="23" fillId="13" borderId="58" xfId="0" applyNumberFormat="1" applyFont="1" applyFill="1" applyBorder="1" applyAlignment="1">
      <alignment horizontal="center" vertical="center" wrapText="1"/>
    </xf>
    <xf numFmtId="0" fontId="23" fillId="13" borderId="59" xfId="0" applyNumberFormat="1" applyFont="1" applyFill="1" applyBorder="1" applyAlignment="1">
      <alignment horizontal="center" vertical="center" wrapText="1"/>
    </xf>
    <xf numFmtId="0" fontId="23" fillId="5" borderId="1" xfId="0" applyNumberFormat="1" applyFont="1" applyFill="1" applyBorder="1" applyAlignment="1">
      <alignment horizontal="center" vertical="center" wrapText="1"/>
    </xf>
    <xf numFmtId="0" fontId="23" fillId="5" borderId="2" xfId="0" applyNumberFormat="1" applyFont="1" applyFill="1" applyBorder="1" applyAlignment="1">
      <alignment horizontal="center" vertical="center" wrapText="1"/>
    </xf>
    <xf numFmtId="0" fontId="23" fillId="5" borderId="3" xfId="0" applyNumberFormat="1" applyFont="1" applyFill="1" applyBorder="1" applyAlignment="1">
      <alignment horizontal="center" vertical="center" wrapText="1"/>
    </xf>
    <xf numFmtId="0" fontId="23" fillId="5" borderId="4" xfId="0" applyNumberFormat="1" applyFont="1" applyFill="1" applyBorder="1" applyAlignment="1">
      <alignment horizontal="center" vertical="center" wrapText="1"/>
    </xf>
    <xf numFmtId="0" fontId="23" fillId="5" borderId="0" xfId="0" applyNumberFormat="1" applyFont="1" applyFill="1" applyBorder="1" applyAlignment="1">
      <alignment horizontal="center" vertical="center" wrapText="1"/>
    </xf>
    <xf numFmtId="0" fontId="23" fillId="5" borderId="5" xfId="0" applyNumberFormat="1" applyFont="1" applyFill="1" applyBorder="1" applyAlignment="1">
      <alignment horizontal="center" vertical="center" wrapText="1"/>
    </xf>
    <xf numFmtId="0" fontId="23" fillId="5" borderId="6" xfId="0" applyNumberFormat="1" applyFont="1" applyFill="1" applyBorder="1" applyAlignment="1">
      <alignment horizontal="center" vertical="center" wrapText="1"/>
    </xf>
    <xf numFmtId="0" fontId="23" fillId="5" borderId="7" xfId="0" applyNumberFormat="1" applyFont="1" applyFill="1" applyBorder="1" applyAlignment="1">
      <alignment horizontal="center" vertical="center" wrapText="1"/>
    </xf>
    <xf numFmtId="0" fontId="23" fillId="5" borderId="8" xfId="0" applyNumberFormat="1" applyFont="1" applyFill="1" applyBorder="1" applyAlignment="1">
      <alignment horizontal="center" vertical="center" wrapText="1"/>
    </xf>
    <xf numFmtId="0" fontId="8" fillId="18" borderId="0" xfId="0" applyNumberFormat="1" applyFont="1" applyFill="1" applyBorder="1" applyAlignment="1">
      <alignment vertical="center"/>
    </xf>
    <xf numFmtId="0" fontId="1" fillId="4" borderId="43" xfId="0" applyNumberFormat="1" applyFont="1" applyFill="1" applyBorder="1" applyAlignment="1">
      <alignment horizontal="center" vertical="center" wrapText="1"/>
    </xf>
    <xf numFmtId="0" fontId="22" fillId="12" borderId="44" xfId="0" applyNumberFormat="1" applyFont="1" applyFill="1" applyBorder="1" applyAlignment="1">
      <alignment vertical="center" wrapText="1"/>
    </xf>
    <xf numFmtId="0" fontId="22" fillId="12" borderId="45" xfId="0" applyNumberFormat="1" applyFont="1" applyFill="1" applyBorder="1" applyAlignment="1">
      <alignment vertical="center" wrapText="1"/>
    </xf>
    <xf numFmtId="0" fontId="22" fillId="12" borderId="46" xfId="0" applyNumberFormat="1" applyFont="1" applyFill="1" applyBorder="1" applyAlignment="1">
      <alignment vertical="center" wrapText="1"/>
    </xf>
    <xf numFmtId="0" fontId="22" fillId="12" borderId="47" xfId="0" applyNumberFormat="1" applyFont="1" applyFill="1" applyBorder="1" applyAlignment="1">
      <alignment vertical="center" wrapText="1"/>
    </xf>
    <xf numFmtId="0" fontId="22" fillId="12" borderId="0" xfId="0" applyNumberFormat="1" applyFont="1" applyFill="1" applyBorder="1" applyAlignment="1">
      <alignment vertical="center" wrapText="1"/>
    </xf>
    <xf numFmtId="0" fontId="22" fillId="12" borderId="48" xfId="0" applyNumberFormat="1" applyFont="1" applyFill="1" applyBorder="1" applyAlignment="1">
      <alignment vertical="center" wrapText="1"/>
    </xf>
    <xf numFmtId="0" fontId="22" fillId="12" borderId="49" xfId="0" applyNumberFormat="1" applyFont="1" applyFill="1" applyBorder="1" applyAlignment="1">
      <alignment vertical="center" wrapText="1"/>
    </xf>
    <xf numFmtId="0" fontId="22" fillId="12" borderId="50" xfId="0" applyNumberFormat="1" applyFont="1" applyFill="1" applyBorder="1" applyAlignment="1">
      <alignment vertical="center" wrapText="1"/>
    </xf>
    <xf numFmtId="0" fontId="22" fillId="12" borderId="51" xfId="0" applyNumberFormat="1" applyFont="1" applyFill="1" applyBorder="1" applyAlignment="1">
      <alignment vertical="center" wrapText="1"/>
    </xf>
    <xf numFmtId="0" fontId="5" fillId="19" borderId="0" xfId="0" applyNumberFormat="1" applyFont="1" applyFill="1" applyBorder="1" applyAlignment="1">
      <alignment horizontal="center" vertical="center" wrapText="1"/>
    </xf>
    <xf numFmtId="0" fontId="14" fillId="20" borderId="0" xfId="0" applyNumberFormat="1" applyFont="1" applyFill="1" applyBorder="1" applyAlignment="1">
      <alignment vertical="center" wrapText="1"/>
    </xf>
    <xf numFmtId="0" fontId="19" fillId="20" borderId="0" xfId="0" applyNumberFormat="1" applyFont="1" applyFill="1" applyBorder="1" applyAlignment="1">
      <alignment horizontal="center" vertical="center" wrapText="1"/>
    </xf>
  </cellXfs>
  <cellStyles count="1">
    <cellStyle name="Normal" xfId="0" builtinId="0"/>
  </cellStyles>
  <dxfs count="8">
    <dxf>
      <font>
        <b/>
        <color rgb="FFB44747"/>
      </font>
      <fill>
        <patternFill patternType="solid">
          <bgColor rgb="FFF4DFDF"/>
        </patternFill>
      </fill>
    </dxf>
    <dxf>
      <font>
        <b/>
        <color rgb="FFC59A45"/>
      </font>
      <fill>
        <patternFill patternType="solid">
          <bgColor rgb="FFF5ECD5"/>
        </patternFill>
      </fill>
    </dxf>
    <dxf>
      <font>
        <b/>
        <color rgb="FF6F8F72"/>
      </font>
      <fill>
        <patternFill patternType="solid">
          <bgColor rgb="FFE5EEE5"/>
        </patternFill>
      </fill>
    </dxf>
    <dxf>
      <font>
        <b/>
        <color rgb="FF337D7A"/>
      </font>
      <fill>
        <patternFill patternType="solid">
          <bgColor rgb="FFDDEDEC"/>
        </patternFill>
      </fill>
    </dxf>
    <dxf>
      <font>
        <b/>
        <color rgb="FFB44747"/>
      </font>
      <fill>
        <patternFill patternType="solid">
          <bgColor rgb="FFF4DFDF"/>
        </patternFill>
      </fill>
    </dxf>
    <dxf>
      <font>
        <b/>
        <color rgb="FFC59A45"/>
      </font>
      <fill>
        <patternFill patternType="solid">
          <bgColor rgb="FFF5ECD5"/>
        </patternFill>
      </fill>
    </dxf>
    <dxf>
      <font>
        <b/>
        <color rgb="FF6F8F72"/>
      </font>
      <fill>
        <patternFill patternType="solid">
          <bgColor rgb="FFE5EEE5"/>
        </patternFill>
      </fill>
    </dxf>
    <dxf>
      <font>
        <b/>
        <color rgb="FF337D7A"/>
      </font>
      <fill>
        <patternFill patternType="solid">
          <bgColor rgb="FFDDEDE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a:lstStyle/>
          <a:p>
            <a:r>
              <a:rPr/>
              <a:t>FY2020 Revenue by Business Unit</a:t>
            </a:r>
          </a:p>
        </c:rich>
      </c:tx>
      <c:overlay val="0"/>
    </c:title>
    <c:autoTitleDeleted val="0"/>
    <c:plotArea>
      <c:layout/>
      <c:barChart>
        <c:barDir val="col"/>
        <c:grouping val="clustered"/>
        <c:varyColors val="0"/>
        <c:ser>
          <c:idx val="0"/>
          <c:order val="0"/>
          <c:tx>
            <c:v>Revenue</c:v>
          </c:tx>
          <c:invertIfNegative val="1"/>
          <c:cat>
            <c:strRef>
              <c:f>'01_Business_Case'!$A$25:$A$32</c:f>
              <c:strCache>
                <c:ptCount val="8"/>
                <c:pt idx="0">
                  <c:v>EV Power Electronics</c:v>
                </c:pt>
                <c:pt idx="1">
                  <c:v>Industrial Automation</c:v>
                </c:pt>
                <c:pt idx="2">
                  <c:v>Grid Components</c:v>
                </c:pt>
                <c:pt idx="3">
                  <c:v>Aftermarket Services</c:v>
                </c:pt>
                <c:pt idx="4">
                  <c:v>Rail Systems</c:v>
                </c:pt>
                <c:pt idx="5">
                  <c:v>Thermal Management</c:v>
                </c:pt>
                <c:pt idx="6">
                  <c:v>Specialty Bearings</c:v>
                </c:pt>
                <c:pt idx="7">
                  <c:v>Legacy Combustion Components</c:v>
                </c:pt>
              </c:strCache>
            </c:strRef>
          </c:cat>
          <c:val>
            <c:numRef>
              <c:f>'01_Business_Case'!$B$25:$B$32</c:f>
              <c:numCache>
                <c:formatCode>\$0.00" bn"</c:formatCode>
                <c:ptCount val="8"/>
                <c:pt idx="0">
                  <c:v>3.1</c:v>
                </c:pt>
                <c:pt idx="1">
                  <c:v>3.4</c:v>
                </c:pt>
                <c:pt idx="2">
                  <c:v>2.8</c:v>
                </c:pt>
                <c:pt idx="3">
                  <c:v>2.6</c:v>
                </c:pt>
                <c:pt idx="4">
                  <c:v>2.2000000000000002</c:v>
                </c:pt>
                <c:pt idx="5">
                  <c:v>1.8</c:v>
                </c:pt>
                <c:pt idx="6">
                  <c:v>1.5</c:v>
                </c:pt>
                <c:pt idx="7">
                  <c:v>1</c:v>
                </c:pt>
              </c:numCache>
            </c:numRef>
          </c:val>
          <c:extLst>
            <c:ext xmlns:c16="http://schemas.microsoft.com/office/drawing/2014/chart" uri="{C3380CC4-5D6E-409C-BE32-E72D297353CC}">
              <c16:uniqueId val="{00000000-02FD-4794-8A5A-388BB776D076}"/>
            </c:ext>
          </c:extLst>
        </c:ser>
        <c:dLbls>
          <c:showLegendKey val="0"/>
          <c:showVal val="0"/>
          <c:showCatName val="0"/>
          <c:showSerName val="0"/>
          <c:showPercent val="0"/>
          <c:showBubbleSize val="0"/>
        </c:dLbls>
        <c:gapWidth val="150"/>
        <c:axId val="48650112"/>
        <c:axId val="48672768"/>
      </c:barChart>
      <c:catAx>
        <c:axId val="48650112"/>
        <c:scaling>
          <c:orientation val="minMax"/>
        </c:scaling>
        <c:delete val="0"/>
        <c:axPos val="b"/>
        <c:majorGridlines>
          <c:spPr>
            <a:ln w="9525">
              <a:solidFill>
                <a:srgbClr val="CCCCCC"/>
              </a:solidFill>
              <a:prstDash val="dash"/>
            </a:ln>
          </c:spPr>
        </c:majorGridlines>
        <c:numFmt formatCode="General" sourceLinked="1"/>
        <c:majorTickMark val="none"/>
        <c:minorTickMark val="none"/>
        <c:tickLblPos val="nextTo"/>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ln>
          </c:spPr>
        </c:majorGridlines>
        <c:numFmt formatCode="\$0.00&quot; bn&quot;" sourceLinked="1"/>
        <c:majorTickMark val="none"/>
        <c:minorTickMark val="none"/>
        <c:tickLblPos val="nextTo"/>
        <c:crossAx val="48650112"/>
        <c:crosses val="autoZero"/>
        <c:crossBetween val="between"/>
      </c:valAx>
    </c:plotArea>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a:lstStyle/>
          <a:p>
            <a:r>
              <a:rPr/>
              <a:t>Current vs. Recommended Growth Capital</a:t>
            </a:r>
          </a:p>
        </c:rich>
      </c:tx>
      <c:overlay val="0"/>
    </c:title>
    <c:autoTitleDeleted val="0"/>
    <c:plotArea>
      <c:layout/>
      <c:barChart>
        <c:barDir val="col"/>
        <c:grouping val="clustered"/>
        <c:varyColors val="0"/>
        <c:ser>
          <c:idx val="0"/>
          <c:order val="0"/>
          <c:tx>
            <c:v>Current Capital</c:v>
          </c:tx>
          <c:invertIfNegative val="1"/>
          <c:cat>
            <c:strRef>
              <c:f>'04_Worked_Example'!$J$50:$J$57</c:f>
              <c:strCache>
                <c:ptCount val="8"/>
                <c:pt idx="0">
                  <c:v>EV Power Electronics</c:v>
                </c:pt>
                <c:pt idx="1">
                  <c:v>Industrial Automation</c:v>
                </c:pt>
                <c:pt idx="2">
                  <c:v>Grid Components</c:v>
                </c:pt>
                <c:pt idx="3">
                  <c:v>Aftermarket Services</c:v>
                </c:pt>
                <c:pt idx="4">
                  <c:v>Rail Systems</c:v>
                </c:pt>
                <c:pt idx="5">
                  <c:v>Thermal Management</c:v>
                </c:pt>
                <c:pt idx="6">
                  <c:v>Specialty Bearings</c:v>
                </c:pt>
                <c:pt idx="7">
                  <c:v>Legacy Combustion Components</c:v>
                </c:pt>
              </c:strCache>
            </c:strRef>
          </c:cat>
          <c:val>
            <c:numRef>
              <c:f>'04_Worked_Example'!$K$50:$K$57</c:f>
              <c:numCache>
                <c:formatCode>\$0" m"</c:formatCode>
                <c:ptCount val="8"/>
                <c:pt idx="0">
                  <c:v>300</c:v>
                </c:pt>
                <c:pt idx="1">
                  <c:v>390</c:v>
                </c:pt>
                <c:pt idx="2">
                  <c:v>260</c:v>
                </c:pt>
                <c:pt idx="3">
                  <c:v>180</c:v>
                </c:pt>
                <c:pt idx="4">
                  <c:v>280</c:v>
                </c:pt>
                <c:pt idx="5">
                  <c:v>220</c:v>
                </c:pt>
                <c:pt idx="6">
                  <c:v>180</c:v>
                </c:pt>
                <c:pt idx="7">
                  <c:v>140</c:v>
                </c:pt>
              </c:numCache>
            </c:numRef>
          </c:val>
          <c:extLst>
            <c:ext xmlns:c16="http://schemas.microsoft.com/office/drawing/2014/chart" uri="{C3380CC4-5D6E-409C-BE32-E72D297353CC}">
              <c16:uniqueId val="{00000000-D9BD-4AE2-BE74-E355B4C0DE24}"/>
            </c:ext>
          </c:extLst>
        </c:ser>
        <c:ser>
          <c:idx val="1"/>
          <c:order val="1"/>
          <c:tx>
            <c:v>Recommended Capital</c:v>
          </c:tx>
          <c:invertIfNegative val="1"/>
          <c:cat>
            <c:strRef>
              <c:f>'04_Worked_Example'!$J$50:$J$57</c:f>
              <c:strCache>
                <c:ptCount val="8"/>
                <c:pt idx="0">
                  <c:v>EV Power Electronics</c:v>
                </c:pt>
                <c:pt idx="1">
                  <c:v>Industrial Automation</c:v>
                </c:pt>
                <c:pt idx="2">
                  <c:v>Grid Components</c:v>
                </c:pt>
                <c:pt idx="3">
                  <c:v>Aftermarket Services</c:v>
                </c:pt>
                <c:pt idx="4">
                  <c:v>Rail Systems</c:v>
                </c:pt>
                <c:pt idx="5">
                  <c:v>Thermal Management</c:v>
                </c:pt>
                <c:pt idx="6">
                  <c:v>Specialty Bearings</c:v>
                </c:pt>
                <c:pt idx="7">
                  <c:v>Legacy Combustion Components</c:v>
                </c:pt>
              </c:strCache>
            </c:strRef>
          </c:cat>
          <c:val>
            <c:numRef>
              <c:f>'04_Worked_Example'!$L$50:$L$57</c:f>
              <c:numCache>
                <c:formatCode>\$0" m"</c:formatCode>
                <c:ptCount val="8"/>
                <c:pt idx="0">
                  <c:v>550</c:v>
                </c:pt>
                <c:pt idx="1">
                  <c:v>450</c:v>
                </c:pt>
                <c:pt idx="2">
                  <c:v>300</c:v>
                </c:pt>
                <c:pt idx="3">
                  <c:v>250</c:v>
                </c:pt>
                <c:pt idx="4">
                  <c:v>150</c:v>
                </c:pt>
                <c:pt idx="5">
                  <c:v>200</c:v>
                </c:pt>
                <c:pt idx="6">
                  <c:v>100</c:v>
                </c:pt>
                <c:pt idx="7">
                  <c:v>50</c:v>
                </c:pt>
              </c:numCache>
            </c:numRef>
          </c:val>
          <c:extLst>
            <c:ext xmlns:c16="http://schemas.microsoft.com/office/drawing/2014/chart" uri="{C3380CC4-5D6E-409C-BE32-E72D297353CC}">
              <c16:uniqueId val="{00000001-D9BD-4AE2-BE74-E355B4C0DE24}"/>
            </c:ext>
          </c:extLst>
        </c:ser>
        <c:dLbls>
          <c:showLegendKey val="0"/>
          <c:showVal val="0"/>
          <c:showCatName val="0"/>
          <c:showSerName val="0"/>
          <c:showPercent val="0"/>
          <c:showBubbleSize val="0"/>
        </c:dLbls>
        <c:gapWidth val="150"/>
        <c:axId val="48650112"/>
        <c:axId val="48672768"/>
      </c:barChart>
      <c:catAx>
        <c:axId val="48650112"/>
        <c:scaling>
          <c:orientation val="minMax"/>
        </c:scaling>
        <c:delete val="0"/>
        <c:axPos val="b"/>
        <c:majorGridlines>
          <c:spPr>
            <a:ln w="9525">
              <a:solidFill>
                <a:srgbClr val="CCCCCC"/>
              </a:solidFill>
              <a:prstDash val="dash"/>
            </a:ln>
          </c:spPr>
        </c:majorGridlines>
        <c:numFmt formatCode="General" sourceLinked="1"/>
        <c:majorTickMark val="none"/>
        <c:minorTickMark val="none"/>
        <c:tickLblPos val="nextTo"/>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ln>
          </c:spPr>
        </c:majorGridlines>
        <c:numFmt formatCode="\$0&quot; m&quot;" sourceLinked="1"/>
        <c:majorTickMark val="none"/>
        <c:minorTickMark val="none"/>
        <c:tickLblPos val="nextTo"/>
        <c:crossAx val="48650112"/>
        <c:crosses val="autoZero"/>
        <c:crossBetween val="between"/>
      </c:valAx>
    </c:plotArea>
    <c:legend>
      <c:legendPos val="b"/>
      <c:overlay val="0"/>
    </c:legend>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a:lstStyle/>
          <a:p>
            <a:r>
              <a:rPr/>
              <a:t>Current vs. Recommended Capital Allocation</a:t>
            </a:r>
          </a:p>
        </c:rich>
      </c:tx>
      <c:overlay val="0"/>
    </c:title>
    <c:autoTitleDeleted val="0"/>
    <c:plotArea>
      <c:layout/>
      <c:barChart>
        <c:barDir val="col"/>
        <c:grouping val="clustered"/>
        <c:varyColors val="0"/>
        <c:ser>
          <c:idx val="0"/>
          <c:order val="0"/>
          <c:tx>
            <c:v>Current</c:v>
          </c:tx>
          <c:invertIfNegative val="1"/>
          <c:cat>
            <c:strRef>
              <c:f>'05_Board_Allocation'!$F$27:$F$35</c:f>
              <c:strCache>
                <c:ptCount val="9"/>
                <c:pt idx="0">
                  <c:v>EV Power Electronics</c:v>
                </c:pt>
                <c:pt idx="1">
                  <c:v>Industrial Automation</c:v>
                </c:pt>
                <c:pt idx="2">
                  <c:v>Grid Components</c:v>
                </c:pt>
                <c:pt idx="3">
                  <c:v>Aftermarket Services</c:v>
                </c:pt>
                <c:pt idx="4">
                  <c:v>Rail Systems</c:v>
                </c:pt>
                <c:pt idx="5">
                  <c:v>Thermal Management</c:v>
                </c:pt>
                <c:pt idx="6">
                  <c:v>Specialty Bearings</c:v>
                </c:pt>
                <c:pt idx="7">
                  <c:v>Legacy Combustion Components</c:v>
                </c:pt>
                <c:pt idx="8">
                  <c:v>Corporate Strategic Reserve</c:v>
                </c:pt>
              </c:strCache>
            </c:strRef>
          </c:cat>
          <c:val>
            <c:numRef>
              <c:f>'05_Board_Allocation'!$G$27:$G$35</c:f>
              <c:numCache>
                <c:formatCode>General</c:formatCode>
                <c:ptCount val="9"/>
                <c:pt idx="0">
                  <c:v>300</c:v>
                </c:pt>
                <c:pt idx="1">
                  <c:v>390</c:v>
                </c:pt>
                <c:pt idx="2">
                  <c:v>260</c:v>
                </c:pt>
                <c:pt idx="3">
                  <c:v>180</c:v>
                </c:pt>
                <c:pt idx="4">
                  <c:v>280</c:v>
                </c:pt>
                <c:pt idx="5">
                  <c:v>220</c:v>
                </c:pt>
                <c:pt idx="6">
                  <c:v>180</c:v>
                </c:pt>
                <c:pt idx="7">
                  <c:v>140</c:v>
                </c:pt>
                <c:pt idx="8">
                  <c:v>250</c:v>
                </c:pt>
              </c:numCache>
            </c:numRef>
          </c:val>
          <c:extLst>
            <c:ext xmlns:c16="http://schemas.microsoft.com/office/drawing/2014/chart" uri="{C3380CC4-5D6E-409C-BE32-E72D297353CC}">
              <c16:uniqueId val="{00000000-2DD5-406A-AE9C-09CE3D8BE5D4}"/>
            </c:ext>
          </c:extLst>
        </c:ser>
        <c:ser>
          <c:idx val="1"/>
          <c:order val="1"/>
          <c:tx>
            <c:v>Recommended</c:v>
          </c:tx>
          <c:invertIfNegative val="1"/>
          <c:cat>
            <c:strRef>
              <c:f>'05_Board_Allocation'!$F$27:$F$35</c:f>
              <c:strCache>
                <c:ptCount val="9"/>
                <c:pt idx="0">
                  <c:v>EV Power Electronics</c:v>
                </c:pt>
                <c:pt idx="1">
                  <c:v>Industrial Automation</c:v>
                </c:pt>
                <c:pt idx="2">
                  <c:v>Grid Components</c:v>
                </c:pt>
                <c:pt idx="3">
                  <c:v>Aftermarket Services</c:v>
                </c:pt>
                <c:pt idx="4">
                  <c:v>Rail Systems</c:v>
                </c:pt>
                <c:pt idx="5">
                  <c:v>Thermal Management</c:v>
                </c:pt>
                <c:pt idx="6">
                  <c:v>Specialty Bearings</c:v>
                </c:pt>
                <c:pt idx="7">
                  <c:v>Legacy Combustion Components</c:v>
                </c:pt>
                <c:pt idx="8">
                  <c:v>Corporate Strategic Reserve</c:v>
                </c:pt>
              </c:strCache>
            </c:strRef>
          </c:cat>
          <c:val>
            <c:numRef>
              <c:f>'05_Board_Allocation'!$H$27:$H$35</c:f>
              <c:numCache>
                <c:formatCode>General</c:formatCode>
                <c:ptCount val="9"/>
                <c:pt idx="0">
                  <c:v>550</c:v>
                </c:pt>
                <c:pt idx="1">
                  <c:v>450</c:v>
                </c:pt>
                <c:pt idx="2">
                  <c:v>300</c:v>
                </c:pt>
                <c:pt idx="3">
                  <c:v>250</c:v>
                </c:pt>
                <c:pt idx="4">
                  <c:v>150</c:v>
                </c:pt>
                <c:pt idx="5">
                  <c:v>200</c:v>
                </c:pt>
                <c:pt idx="6">
                  <c:v>100</c:v>
                </c:pt>
                <c:pt idx="7">
                  <c:v>50</c:v>
                </c:pt>
                <c:pt idx="8">
                  <c:v>150</c:v>
                </c:pt>
              </c:numCache>
            </c:numRef>
          </c:val>
          <c:extLst>
            <c:ext xmlns:c16="http://schemas.microsoft.com/office/drawing/2014/chart" uri="{C3380CC4-5D6E-409C-BE32-E72D297353CC}">
              <c16:uniqueId val="{00000001-2DD5-406A-AE9C-09CE3D8BE5D4}"/>
            </c:ext>
          </c:extLst>
        </c:ser>
        <c:dLbls>
          <c:showLegendKey val="0"/>
          <c:showVal val="0"/>
          <c:showCatName val="0"/>
          <c:showSerName val="0"/>
          <c:showPercent val="0"/>
          <c:showBubbleSize val="0"/>
        </c:dLbls>
        <c:gapWidth val="150"/>
        <c:axId val="48650112"/>
        <c:axId val="48672768"/>
      </c:barChart>
      <c:catAx>
        <c:axId val="48650112"/>
        <c:scaling>
          <c:orientation val="minMax"/>
        </c:scaling>
        <c:delete val="0"/>
        <c:axPos val="b"/>
        <c:majorGridlines>
          <c:spPr>
            <a:ln w="9525">
              <a:solidFill>
                <a:srgbClr val="CCCCCC"/>
              </a:solidFill>
              <a:prstDash val="dash"/>
            </a:ln>
          </c:spPr>
        </c:majorGridlines>
        <c:numFmt formatCode="General" sourceLinked="1"/>
        <c:majorTickMark val="none"/>
        <c:minorTickMark val="none"/>
        <c:tickLblPos val="nextTo"/>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ln>
          </c:spPr>
        </c:majorGridlines>
        <c:numFmt formatCode="General" sourceLinked="1"/>
        <c:majorTickMark val="none"/>
        <c:minorTickMark val="none"/>
        <c:tickLblPos val="nextTo"/>
        <c:crossAx val="48650112"/>
        <c:crosses val="autoZero"/>
        <c:crossBetween val="between"/>
      </c:valAx>
    </c:plotArea>
    <c:legend>
      <c:legendPos val="b"/>
      <c:overlay val="0"/>
    </c:legend>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0</xdr:colOff>
      <xdr:row>35</xdr:row>
      <xdr:rowOff>0</xdr:rowOff>
    </xdr:from>
    <xdr:to>
      <xdr:col>8</xdr:col>
      <xdr:colOff>0</xdr:colOff>
      <xdr:row>51</xdr:row>
      <xdr:rowOff>0</xdr:rowOff>
    </xdr:to>
    <xdr:graphicFrame macro="">
      <xdr:nvGraphicFramePr>
        <xdr:cNvPr id="2" nam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13</xdr:col>
      <xdr:colOff>0</xdr:colOff>
      <xdr:row>48</xdr:row>
      <xdr:rowOff>0</xdr:rowOff>
    </xdr:from>
    <xdr:to>
      <xdr:col>22</xdr:col>
      <xdr:colOff>0</xdr:colOff>
      <xdr:row>66</xdr:row>
      <xdr:rowOff>0</xdr:rowOff>
    </xdr:to>
    <xdr:graphicFrame macro="">
      <xdr:nvGraphicFramePr>
        <xdr:cNvPr id="2" nam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9</xdr:col>
      <xdr:colOff>0</xdr:colOff>
      <xdr:row>33</xdr:row>
      <xdr:rowOff>0</xdr:rowOff>
    </xdr:from>
    <xdr:to>
      <xdr:col>20</xdr:col>
      <xdr:colOff>0</xdr:colOff>
      <xdr:row>50</xdr:row>
      <xdr:rowOff>0</xdr:rowOff>
    </xdr:to>
    <xdr:graphicFrame macro="">
      <xdr:nvGraphicFramePr>
        <xdr:cNvPr id="2" nam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0"/>
  <sheetViews>
    <sheetView workbookViewId="0">
      <selection activeCell="A6" sqref="A6:F18"/>
    </sheetView>
  </sheetViews>
  <sheetFormatPr defaultRowHeight="14"/>
  <cols>
    <col min="1" max="16" width="11.5" customWidth="1"/>
  </cols>
  <sheetData>
    <row r="1" spans="1:22" ht="14.65" customHeight="1">
      <c r="A1" s="103" t="s">
        <v>0</v>
      </c>
      <c r="B1" s="103"/>
      <c r="C1" s="103"/>
      <c r="D1" s="103"/>
      <c r="E1" s="103"/>
      <c r="F1" s="104" t="s">
        <v>1</v>
      </c>
      <c r="G1" s="104"/>
      <c r="H1" s="104"/>
      <c r="I1" s="104"/>
      <c r="J1" s="104"/>
      <c r="K1" s="104"/>
      <c r="L1" s="104"/>
      <c r="M1" s="104"/>
      <c r="N1" s="104"/>
      <c r="O1" s="104"/>
      <c r="P1" s="104"/>
      <c r="Q1" s="4"/>
      <c r="R1" s="4"/>
      <c r="S1" s="4"/>
      <c r="T1" s="4"/>
      <c r="U1" s="4"/>
      <c r="V1" s="4"/>
    </row>
    <row r="2" spans="1:22" ht="25.4" customHeight="1">
      <c r="A2" s="105" t="s">
        <v>2</v>
      </c>
      <c r="B2" s="105"/>
      <c r="C2" s="105"/>
      <c r="D2" s="105"/>
      <c r="E2" s="105"/>
      <c r="F2" s="105"/>
      <c r="G2" s="105"/>
      <c r="H2" s="105"/>
      <c r="I2" s="105"/>
      <c r="J2" s="105"/>
      <c r="K2" s="105"/>
      <c r="L2" s="105"/>
      <c r="M2" s="105"/>
      <c r="N2" s="105"/>
      <c r="O2" s="105"/>
      <c r="P2" s="105"/>
      <c r="Q2" s="4"/>
      <c r="R2" s="4"/>
      <c r="S2" s="4"/>
      <c r="T2" s="4"/>
      <c r="U2" s="4"/>
      <c r="V2" s="4"/>
    </row>
    <row r="3" spans="1:22" ht="14.65" customHeight="1">
      <c r="A3" s="106" t="s">
        <v>3</v>
      </c>
      <c r="B3" s="106"/>
      <c r="C3" s="106"/>
      <c r="D3" s="106"/>
      <c r="E3" s="106"/>
      <c r="F3" s="106"/>
      <c r="G3" s="106"/>
      <c r="H3" s="106"/>
      <c r="I3" s="106"/>
      <c r="J3" s="106"/>
      <c r="K3" s="106"/>
      <c r="L3" s="106"/>
      <c r="M3" s="106"/>
      <c r="N3" s="106"/>
      <c r="O3" s="106"/>
      <c r="P3" s="106"/>
      <c r="Q3" s="4"/>
      <c r="R3" s="4"/>
      <c r="S3" s="4"/>
      <c r="T3" s="4"/>
      <c r="U3" s="4"/>
      <c r="V3" s="4"/>
    </row>
    <row r="4" spans="1:22" ht="3.4" customHeight="1">
      <c r="A4" s="5"/>
      <c r="B4" s="5"/>
      <c r="C4" s="5"/>
      <c r="D4" s="5"/>
      <c r="E4" s="5"/>
      <c r="F4" s="5"/>
      <c r="G4" s="5"/>
      <c r="H4" s="5"/>
      <c r="I4" s="5"/>
      <c r="J4" s="5"/>
      <c r="K4" s="5"/>
      <c r="L4" s="5"/>
      <c r="M4" s="5"/>
      <c r="N4" s="5"/>
      <c r="O4" s="5"/>
      <c r="P4" s="5"/>
      <c r="Q4" s="4"/>
      <c r="R4" s="4"/>
      <c r="S4" s="4"/>
      <c r="T4" s="4"/>
      <c r="U4" s="4"/>
      <c r="V4" s="4"/>
    </row>
    <row r="5" spans="1:22">
      <c r="A5" s="4"/>
      <c r="B5" s="4"/>
      <c r="C5" s="4"/>
      <c r="D5" s="4"/>
      <c r="E5" s="4"/>
      <c r="F5" s="4"/>
      <c r="G5" s="4"/>
      <c r="H5" s="4"/>
      <c r="I5" s="4"/>
      <c r="J5" s="4"/>
      <c r="K5" s="4"/>
      <c r="L5" s="4"/>
      <c r="M5" s="4"/>
      <c r="N5" s="4"/>
      <c r="O5" s="4"/>
      <c r="P5" s="4"/>
      <c r="Q5" s="4"/>
      <c r="R5" s="4"/>
      <c r="S5" s="4"/>
      <c r="T5" s="4"/>
      <c r="U5" s="4"/>
      <c r="V5" s="4"/>
    </row>
    <row r="6" spans="1:22">
      <c r="A6" s="434" t="s">
        <v>4</v>
      </c>
      <c r="B6" s="434"/>
      <c r="C6" s="434"/>
      <c r="D6" s="434"/>
      <c r="E6" s="434"/>
      <c r="F6" s="434"/>
      <c r="G6" s="107" t="s">
        <v>5</v>
      </c>
      <c r="H6" s="108"/>
      <c r="I6" s="108"/>
      <c r="J6" s="108"/>
      <c r="K6" s="108"/>
      <c r="L6" s="108"/>
      <c r="M6" s="108"/>
      <c r="N6" s="108"/>
      <c r="O6" s="108"/>
      <c r="P6" s="109"/>
      <c r="Q6" s="4"/>
      <c r="R6" s="4"/>
      <c r="S6" s="4"/>
      <c r="T6" s="4"/>
      <c r="U6" s="4"/>
      <c r="V6" s="4"/>
    </row>
    <row r="7" spans="1:22">
      <c r="A7" s="434"/>
      <c r="B7" s="434"/>
      <c r="C7" s="434"/>
      <c r="D7" s="434"/>
      <c r="E7" s="434"/>
      <c r="F7" s="434"/>
      <c r="G7" s="110"/>
      <c r="H7" s="111"/>
      <c r="I7" s="111"/>
      <c r="J7" s="111"/>
      <c r="K7" s="111"/>
      <c r="L7" s="111"/>
      <c r="M7" s="111"/>
      <c r="N7" s="111"/>
      <c r="O7" s="111"/>
      <c r="P7" s="112"/>
      <c r="Q7" s="4"/>
      <c r="R7" s="4"/>
      <c r="S7" s="4"/>
      <c r="T7" s="4"/>
      <c r="U7" s="4"/>
      <c r="V7" s="4"/>
    </row>
    <row r="8" spans="1:22">
      <c r="A8" s="434"/>
      <c r="B8" s="434"/>
      <c r="C8" s="434"/>
      <c r="D8" s="434"/>
      <c r="E8" s="434"/>
      <c r="F8" s="434"/>
      <c r="G8" s="110"/>
      <c r="H8" s="111"/>
      <c r="I8" s="111"/>
      <c r="J8" s="111"/>
      <c r="K8" s="111"/>
      <c r="L8" s="111"/>
      <c r="M8" s="111"/>
      <c r="N8" s="111"/>
      <c r="O8" s="111"/>
      <c r="P8" s="112"/>
      <c r="Q8" s="4"/>
      <c r="R8" s="4"/>
      <c r="S8" s="4"/>
      <c r="T8" s="4"/>
      <c r="U8" s="4"/>
      <c r="V8" s="4"/>
    </row>
    <row r="9" spans="1:22">
      <c r="A9" s="434"/>
      <c r="B9" s="434"/>
      <c r="C9" s="434"/>
      <c r="D9" s="434"/>
      <c r="E9" s="434"/>
      <c r="F9" s="434"/>
      <c r="G9" s="110"/>
      <c r="H9" s="111"/>
      <c r="I9" s="111"/>
      <c r="J9" s="111"/>
      <c r="K9" s="111"/>
      <c r="L9" s="111"/>
      <c r="M9" s="111"/>
      <c r="N9" s="111"/>
      <c r="O9" s="111"/>
      <c r="P9" s="112"/>
      <c r="Q9" s="4"/>
      <c r="R9" s="4"/>
      <c r="S9" s="4"/>
      <c r="T9" s="4"/>
      <c r="U9" s="4"/>
      <c r="V9" s="4"/>
    </row>
    <row r="10" spans="1:22">
      <c r="A10" s="434"/>
      <c r="B10" s="434"/>
      <c r="C10" s="434"/>
      <c r="D10" s="434"/>
      <c r="E10" s="434"/>
      <c r="F10" s="434"/>
      <c r="G10" s="113"/>
      <c r="H10" s="114"/>
      <c r="I10" s="114"/>
      <c r="J10" s="114"/>
      <c r="K10" s="114"/>
      <c r="L10" s="114"/>
      <c r="M10" s="114"/>
      <c r="N10" s="114"/>
      <c r="O10" s="114"/>
      <c r="P10" s="115"/>
      <c r="Q10" s="4"/>
      <c r="R10" s="4"/>
      <c r="S10" s="4"/>
      <c r="T10" s="4"/>
      <c r="U10" s="4"/>
      <c r="V10" s="4"/>
    </row>
    <row r="11" spans="1:22">
      <c r="A11" s="434"/>
      <c r="B11" s="434"/>
      <c r="C11" s="434"/>
      <c r="D11" s="434"/>
      <c r="E11" s="434"/>
      <c r="F11" s="434"/>
      <c r="G11" s="4"/>
      <c r="H11" s="4"/>
      <c r="I11" s="4"/>
      <c r="J11" s="4"/>
      <c r="K11" s="4"/>
      <c r="L11" s="4"/>
      <c r="M11" s="4"/>
      <c r="N11" s="4"/>
      <c r="O11" s="4"/>
      <c r="P11" s="4"/>
      <c r="Q11" s="4"/>
      <c r="R11" s="4"/>
      <c r="S11" s="4"/>
      <c r="T11" s="4"/>
      <c r="U11" s="4"/>
      <c r="V11" s="4"/>
    </row>
    <row r="12" spans="1:22">
      <c r="A12" s="434"/>
      <c r="B12" s="434"/>
      <c r="C12" s="434"/>
      <c r="D12" s="434"/>
      <c r="E12" s="434"/>
      <c r="F12" s="434"/>
      <c r="G12" s="116" t="s">
        <v>6</v>
      </c>
      <c r="H12" s="117"/>
      <c r="I12" s="117"/>
      <c r="J12" s="117"/>
      <c r="K12" s="117"/>
      <c r="L12" s="117"/>
      <c r="M12" s="117"/>
      <c r="N12" s="117"/>
      <c r="O12" s="117"/>
      <c r="P12" s="118"/>
      <c r="Q12" s="4"/>
      <c r="R12" s="4"/>
      <c r="S12" s="4"/>
      <c r="T12" s="4"/>
      <c r="U12" s="4"/>
      <c r="V12" s="4"/>
    </row>
    <row r="13" spans="1:22">
      <c r="A13" s="434"/>
      <c r="B13" s="434"/>
      <c r="C13" s="434"/>
      <c r="D13" s="434"/>
      <c r="E13" s="434"/>
      <c r="F13" s="434"/>
      <c r="G13" s="119"/>
      <c r="H13" s="120"/>
      <c r="I13" s="120"/>
      <c r="J13" s="120"/>
      <c r="K13" s="120"/>
      <c r="L13" s="120"/>
      <c r="M13" s="120"/>
      <c r="N13" s="120"/>
      <c r="O13" s="120"/>
      <c r="P13" s="121"/>
      <c r="Q13" s="4"/>
      <c r="R13" s="4"/>
      <c r="S13" s="4"/>
      <c r="T13" s="4"/>
      <c r="U13" s="4"/>
      <c r="V13" s="4"/>
    </row>
    <row r="14" spans="1:22">
      <c r="A14" s="434"/>
      <c r="B14" s="434"/>
      <c r="C14" s="434"/>
      <c r="D14" s="434"/>
      <c r="E14" s="434"/>
      <c r="F14" s="434"/>
      <c r="G14" s="119"/>
      <c r="H14" s="120"/>
      <c r="I14" s="120"/>
      <c r="J14" s="120"/>
      <c r="K14" s="120"/>
      <c r="L14" s="120"/>
      <c r="M14" s="120"/>
      <c r="N14" s="120"/>
      <c r="O14" s="120"/>
      <c r="P14" s="121"/>
      <c r="Q14" s="4"/>
      <c r="R14" s="4"/>
      <c r="S14" s="4"/>
      <c r="T14" s="4"/>
      <c r="U14" s="4"/>
      <c r="V14" s="4"/>
    </row>
    <row r="15" spans="1:22">
      <c r="A15" s="434"/>
      <c r="B15" s="434"/>
      <c r="C15" s="434"/>
      <c r="D15" s="434"/>
      <c r="E15" s="434"/>
      <c r="F15" s="434"/>
      <c r="G15" s="119"/>
      <c r="H15" s="120"/>
      <c r="I15" s="120"/>
      <c r="J15" s="120"/>
      <c r="K15" s="120"/>
      <c r="L15" s="120"/>
      <c r="M15" s="120"/>
      <c r="N15" s="120"/>
      <c r="O15" s="120"/>
      <c r="P15" s="121"/>
      <c r="Q15" s="4"/>
      <c r="R15" s="4"/>
      <c r="S15" s="4"/>
      <c r="T15" s="4"/>
      <c r="U15" s="4"/>
      <c r="V15" s="4"/>
    </row>
    <row r="16" spans="1:22">
      <c r="A16" s="434"/>
      <c r="B16" s="434"/>
      <c r="C16" s="434"/>
      <c r="D16" s="434"/>
      <c r="E16" s="434"/>
      <c r="F16" s="434"/>
      <c r="G16" s="119"/>
      <c r="H16" s="120"/>
      <c r="I16" s="120"/>
      <c r="J16" s="120"/>
      <c r="K16" s="120"/>
      <c r="L16" s="120"/>
      <c r="M16" s="120"/>
      <c r="N16" s="120"/>
      <c r="O16" s="120"/>
      <c r="P16" s="121"/>
      <c r="Q16" s="4"/>
      <c r="R16" s="4"/>
      <c r="S16" s="4"/>
      <c r="T16" s="4"/>
      <c r="U16" s="4"/>
      <c r="V16" s="4"/>
    </row>
    <row r="17" spans="1:22">
      <c r="A17" s="434"/>
      <c r="B17" s="434"/>
      <c r="C17" s="434"/>
      <c r="D17" s="434"/>
      <c r="E17" s="434"/>
      <c r="F17" s="434"/>
      <c r="G17" s="119"/>
      <c r="H17" s="120"/>
      <c r="I17" s="120"/>
      <c r="J17" s="120"/>
      <c r="K17" s="120"/>
      <c r="L17" s="120"/>
      <c r="M17" s="120"/>
      <c r="N17" s="120"/>
      <c r="O17" s="120"/>
      <c r="P17" s="121"/>
      <c r="Q17" s="4"/>
      <c r="R17" s="4"/>
      <c r="S17" s="4"/>
      <c r="T17" s="4"/>
      <c r="U17" s="4"/>
      <c r="V17" s="4"/>
    </row>
    <row r="18" spans="1:22">
      <c r="A18" s="434"/>
      <c r="B18" s="434"/>
      <c r="C18" s="434"/>
      <c r="D18" s="434"/>
      <c r="E18" s="434"/>
      <c r="F18" s="434"/>
      <c r="G18" s="122"/>
      <c r="H18" s="123"/>
      <c r="I18" s="123"/>
      <c r="J18" s="123"/>
      <c r="K18" s="123"/>
      <c r="L18" s="123"/>
      <c r="M18" s="123"/>
      <c r="N18" s="123"/>
      <c r="O18" s="123"/>
      <c r="P18" s="124"/>
      <c r="Q18" s="4"/>
      <c r="R18" s="4"/>
      <c r="S18" s="4"/>
      <c r="T18" s="4"/>
      <c r="U18" s="4"/>
      <c r="V18" s="4"/>
    </row>
    <row r="19" spans="1:22">
      <c r="A19" s="4"/>
      <c r="B19" s="4"/>
      <c r="C19" s="4"/>
      <c r="D19" s="4"/>
      <c r="E19" s="4"/>
      <c r="F19" s="4"/>
      <c r="G19" s="4"/>
      <c r="H19" s="4"/>
      <c r="I19" s="4"/>
      <c r="J19" s="4"/>
      <c r="K19" s="4"/>
      <c r="L19" s="4"/>
      <c r="M19" s="4"/>
      <c r="N19" s="4"/>
      <c r="O19" s="4"/>
      <c r="P19" s="4"/>
      <c r="Q19" s="4"/>
      <c r="R19" s="4"/>
      <c r="S19" s="4"/>
      <c r="T19" s="4"/>
      <c r="U19" s="4"/>
      <c r="V19" s="4"/>
    </row>
    <row r="20" spans="1:22" ht="16" customHeight="1">
      <c r="A20" s="125" t="s">
        <v>7</v>
      </c>
      <c r="B20" s="125"/>
      <c r="C20" s="125"/>
      <c r="D20" s="125"/>
      <c r="E20" s="125"/>
      <c r="F20" s="125"/>
      <c r="G20" s="125"/>
      <c r="H20" s="125"/>
      <c r="I20" s="125"/>
      <c r="J20" s="125"/>
      <c r="K20" s="125"/>
      <c r="L20" s="125"/>
      <c r="M20" s="125"/>
      <c r="N20" s="125"/>
      <c r="O20" s="125"/>
      <c r="P20" s="125"/>
      <c r="Q20" s="4"/>
      <c r="R20" s="4"/>
      <c r="S20" s="4"/>
      <c r="T20" s="4"/>
      <c r="U20" s="4"/>
      <c r="V20" s="4"/>
    </row>
    <row r="21" spans="1:22">
      <c r="A21" s="4"/>
      <c r="B21" s="4"/>
      <c r="C21" s="4"/>
      <c r="D21" s="4"/>
      <c r="E21" s="4"/>
      <c r="F21" s="4"/>
      <c r="G21" s="4"/>
      <c r="H21" s="4"/>
      <c r="I21" s="4"/>
      <c r="J21" s="4"/>
      <c r="K21" s="4"/>
      <c r="L21" s="4"/>
      <c r="M21" s="4"/>
      <c r="N21" s="4"/>
      <c r="O21" s="4"/>
      <c r="P21" s="4"/>
      <c r="Q21" s="4"/>
      <c r="R21" s="4"/>
      <c r="S21" s="4"/>
      <c r="T21" s="4"/>
      <c r="U21" s="4"/>
      <c r="V21" s="4"/>
    </row>
    <row r="22" spans="1:22">
      <c r="A22" s="126" t="s">
        <v>8</v>
      </c>
      <c r="B22" s="127"/>
      <c r="C22" s="127"/>
      <c r="D22" s="128"/>
      <c r="E22" s="135" t="s">
        <v>9</v>
      </c>
      <c r="F22" s="136"/>
      <c r="G22" s="136"/>
      <c r="H22" s="137"/>
      <c r="I22" s="144" t="s">
        <v>10</v>
      </c>
      <c r="J22" s="145"/>
      <c r="K22" s="145"/>
      <c r="L22" s="146"/>
      <c r="M22" s="153" t="s">
        <v>11</v>
      </c>
      <c r="N22" s="154"/>
      <c r="O22" s="154"/>
      <c r="P22" s="155"/>
      <c r="Q22" s="4"/>
      <c r="R22" s="4"/>
      <c r="S22" s="4"/>
      <c r="T22" s="4"/>
      <c r="U22" s="4"/>
      <c r="V22" s="4"/>
    </row>
    <row r="23" spans="1:22">
      <c r="A23" s="129"/>
      <c r="B23" s="130"/>
      <c r="C23" s="130"/>
      <c r="D23" s="131"/>
      <c r="E23" s="138"/>
      <c r="F23" s="139"/>
      <c r="G23" s="139"/>
      <c r="H23" s="140"/>
      <c r="I23" s="147"/>
      <c r="J23" s="148"/>
      <c r="K23" s="148"/>
      <c r="L23" s="149"/>
      <c r="M23" s="156"/>
      <c r="N23" s="157"/>
      <c r="O23" s="157"/>
      <c r="P23" s="158"/>
      <c r="Q23" s="4"/>
      <c r="R23" s="4"/>
      <c r="S23" s="4"/>
      <c r="T23" s="4"/>
      <c r="U23" s="4"/>
      <c r="V23" s="4"/>
    </row>
    <row r="24" spans="1:22">
      <c r="A24" s="129"/>
      <c r="B24" s="130"/>
      <c r="C24" s="130"/>
      <c r="D24" s="131"/>
      <c r="E24" s="138"/>
      <c r="F24" s="139"/>
      <c r="G24" s="139"/>
      <c r="H24" s="140"/>
      <c r="I24" s="147"/>
      <c r="J24" s="148"/>
      <c r="K24" s="148"/>
      <c r="L24" s="149"/>
      <c r="M24" s="156"/>
      <c r="N24" s="157"/>
      <c r="O24" s="157"/>
      <c r="P24" s="158"/>
      <c r="Q24" s="4"/>
      <c r="R24" s="4"/>
      <c r="S24" s="4"/>
      <c r="T24" s="4"/>
      <c r="U24" s="4"/>
      <c r="V24" s="4"/>
    </row>
    <row r="25" spans="1:22">
      <c r="A25" s="129"/>
      <c r="B25" s="130"/>
      <c r="C25" s="130"/>
      <c r="D25" s="131"/>
      <c r="E25" s="138"/>
      <c r="F25" s="139"/>
      <c r="G25" s="139"/>
      <c r="H25" s="140"/>
      <c r="I25" s="147"/>
      <c r="J25" s="148"/>
      <c r="K25" s="148"/>
      <c r="L25" s="149"/>
      <c r="M25" s="156"/>
      <c r="N25" s="157"/>
      <c r="O25" s="157"/>
      <c r="P25" s="158"/>
      <c r="Q25" s="4"/>
      <c r="R25" s="4"/>
      <c r="S25" s="4"/>
      <c r="T25" s="4"/>
      <c r="U25" s="4"/>
      <c r="V25" s="4"/>
    </row>
    <row r="26" spans="1:22">
      <c r="A26" s="129"/>
      <c r="B26" s="130"/>
      <c r="C26" s="130"/>
      <c r="D26" s="131"/>
      <c r="E26" s="138"/>
      <c r="F26" s="139"/>
      <c r="G26" s="139"/>
      <c r="H26" s="140"/>
      <c r="I26" s="147"/>
      <c r="J26" s="148"/>
      <c r="K26" s="148"/>
      <c r="L26" s="149"/>
      <c r="M26" s="156"/>
      <c r="N26" s="157"/>
      <c r="O26" s="157"/>
      <c r="P26" s="158"/>
      <c r="Q26" s="4"/>
      <c r="R26" s="4"/>
      <c r="S26" s="4"/>
      <c r="T26" s="4"/>
      <c r="U26" s="4"/>
      <c r="V26" s="4"/>
    </row>
    <row r="27" spans="1:22">
      <c r="A27" s="132"/>
      <c r="B27" s="133"/>
      <c r="C27" s="133"/>
      <c r="D27" s="134"/>
      <c r="E27" s="141"/>
      <c r="F27" s="142"/>
      <c r="G27" s="142"/>
      <c r="H27" s="143"/>
      <c r="I27" s="150"/>
      <c r="J27" s="151"/>
      <c r="K27" s="151"/>
      <c r="L27" s="152"/>
      <c r="M27" s="159"/>
      <c r="N27" s="160"/>
      <c r="O27" s="160"/>
      <c r="P27" s="161"/>
      <c r="Q27" s="4"/>
      <c r="R27" s="4"/>
      <c r="S27" s="4"/>
      <c r="T27" s="4"/>
      <c r="U27" s="4"/>
      <c r="V27" s="4"/>
    </row>
    <row r="28" spans="1:22">
      <c r="A28" s="4"/>
      <c r="B28" s="4"/>
      <c r="C28" s="4"/>
      <c r="D28" s="4"/>
      <c r="E28" s="4"/>
      <c r="F28" s="4"/>
      <c r="G28" s="4"/>
      <c r="H28" s="4"/>
      <c r="I28" s="4"/>
      <c r="J28" s="4"/>
      <c r="K28" s="4"/>
      <c r="L28" s="4"/>
      <c r="M28" s="4"/>
      <c r="N28" s="4"/>
      <c r="O28" s="4"/>
      <c r="P28" s="4"/>
      <c r="Q28" s="4"/>
      <c r="R28" s="4"/>
      <c r="S28" s="4"/>
      <c r="T28" s="4"/>
      <c r="U28" s="4"/>
      <c r="V28" s="4"/>
    </row>
    <row r="29" spans="1:22" ht="16" customHeight="1">
      <c r="A29" s="162" t="s">
        <v>12</v>
      </c>
      <c r="B29" s="162"/>
      <c r="C29" s="162"/>
      <c r="D29" s="162"/>
      <c r="E29" s="162"/>
      <c r="F29" s="162"/>
      <c r="G29" s="162"/>
      <c r="H29" s="162"/>
      <c r="I29" s="162"/>
      <c r="J29" s="162"/>
      <c r="K29" s="162"/>
      <c r="L29" s="162"/>
      <c r="M29" s="162"/>
      <c r="N29" s="162"/>
      <c r="O29" s="162"/>
      <c r="P29" s="162"/>
      <c r="Q29" s="4"/>
      <c r="R29" s="4"/>
      <c r="S29" s="4"/>
      <c r="T29" s="4"/>
      <c r="U29" s="4"/>
      <c r="V29" s="4"/>
    </row>
    <row r="30" spans="1:22" ht="25.4" customHeight="1">
      <c r="A30" s="163" t="s">
        <v>13</v>
      </c>
      <c r="B30" s="164"/>
      <c r="C30" s="164"/>
      <c r="D30" s="164" t="s">
        <v>14</v>
      </c>
      <c r="E30" s="164"/>
      <c r="F30" s="164"/>
      <c r="G30" s="164"/>
      <c r="H30" s="164"/>
      <c r="I30" s="164"/>
      <c r="J30" s="164" t="s">
        <v>15</v>
      </c>
      <c r="K30" s="164"/>
      <c r="L30" s="164"/>
      <c r="M30" s="164" t="s">
        <v>16</v>
      </c>
      <c r="N30" s="164"/>
      <c r="O30" s="164"/>
      <c r="P30" s="165"/>
      <c r="Q30" s="4"/>
      <c r="R30" s="4"/>
      <c r="S30" s="4"/>
      <c r="T30" s="4"/>
      <c r="U30" s="4"/>
      <c r="V30" s="4"/>
    </row>
    <row r="31" spans="1:22" ht="20.65" customHeight="1">
      <c r="A31" s="166" t="s">
        <v>17</v>
      </c>
      <c r="B31" s="167"/>
      <c r="C31" s="167"/>
      <c r="D31" s="168" t="s">
        <v>18</v>
      </c>
      <c r="E31" s="168"/>
      <c r="F31" s="168"/>
      <c r="G31" s="168"/>
      <c r="H31" s="168"/>
      <c r="I31" s="168"/>
      <c r="J31" s="168" t="s">
        <v>19</v>
      </c>
      <c r="K31" s="168"/>
      <c r="L31" s="168"/>
      <c r="M31" s="168" t="s">
        <v>20</v>
      </c>
      <c r="N31" s="168"/>
      <c r="O31" s="168"/>
      <c r="P31" s="169"/>
      <c r="Q31" s="4"/>
      <c r="R31" s="4"/>
      <c r="S31" s="4"/>
      <c r="T31" s="4"/>
      <c r="U31" s="4"/>
      <c r="V31" s="4"/>
    </row>
    <row r="32" spans="1:22" ht="20.65" customHeight="1">
      <c r="A32" s="170" t="s">
        <v>21</v>
      </c>
      <c r="B32" s="171"/>
      <c r="C32" s="171"/>
      <c r="D32" s="172" t="s">
        <v>22</v>
      </c>
      <c r="E32" s="172"/>
      <c r="F32" s="172"/>
      <c r="G32" s="172"/>
      <c r="H32" s="172"/>
      <c r="I32" s="172"/>
      <c r="J32" s="172" t="s">
        <v>23</v>
      </c>
      <c r="K32" s="172"/>
      <c r="L32" s="172"/>
      <c r="M32" s="172" t="s">
        <v>24</v>
      </c>
      <c r="N32" s="172"/>
      <c r="O32" s="172"/>
      <c r="P32" s="173"/>
      <c r="Q32" s="4"/>
      <c r="R32" s="4"/>
      <c r="S32" s="4"/>
      <c r="T32" s="4"/>
      <c r="U32" s="4"/>
      <c r="V32" s="4"/>
    </row>
    <row r="33" spans="1:22" ht="20.65" customHeight="1">
      <c r="A33" s="170" t="s">
        <v>25</v>
      </c>
      <c r="B33" s="171"/>
      <c r="C33" s="171"/>
      <c r="D33" s="172" t="s">
        <v>26</v>
      </c>
      <c r="E33" s="172"/>
      <c r="F33" s="172"/>
      <c r="G33" s="172"/>
      <c r="H33" s="172"/>
      <c r="I33" s="172"/>
      <c r="J33" s="172" t="s">
        <v>27</v>
      </c>
      <c r="K33" s="172"/>
      <c r="L33" s="172"/>
      <c r="M33" s="172" t="s">
        <v>28</v>
      </c>
      <c r="N33" s="172"/>
      <c r="O33" s="172"/>
      <c r="P33" s="173"/>
      <c r="Q33" s="4"/>
      <c r="R33" s="4"/>
      <c r="S33" s="4"/>
      <c r="T33" s="4"/>
      <c r="U33" s="4"/>
      <c r="V33" s="4"/>
    </row>
    <row r="34" spans="1:22" ht="20.65" customHeight="1">
      <c r="A34" s="170" t="s">
        <v>29</v>
      </c>
      <c r="B34" s="171"/>
      <c r="C34" s="171"/>
      <c r="D34" s="172" t="s">
        <v>30</v>
      </c>
      <c r="E34" s="172"/>
      <c r="F34" s="172"/>
      <c r="G34" s="172"/>
      <c r="H34" s="172"/>
      <c r="I34" s="172"/>
      <c r="J34" s="172" t="s">
        <v>19</v>
      </c>
      <c r="K34" s="172"/>
      <c r="L34" s="172"/>
      <c r="M34" s="172" t="s">
        <v>31</v>
      </c>
      <c r="N34" s="172"/>
      <c r="O34" s="172"/>
      <c r="P34" s="173"/>
      <c r="Q34" s="4"/>
      <c r="R34" s="4"/>
      <c r="S34" s="4"/>
      <c r="T34" s="4"/>
      <c r="U34" s="4"/>
      <c r="V34" s="4"/>
    </row>
    <row r="35" spans="1:22" ht="20.65" customHeight="1">
      <c r="A35" s="174" t="s">
        <v>32</v>
      </c>
      <c r="B35" s="175"/>
      <c r="C35" s="175"/>
      <c r="D35" s="176" t="s">
        <v>33</v>
      </c>
      <c r="E35" s="176"/>
      <c r="F35" s="176"/>
      <c r="G35" s="176"/>
      <c r="H35" s="176"/>
      <c r="I35" s="176"/>
      <c r="J35" s="176" t="s">
        <v>34</v>
      </c>
      <c r="K35" s="176"/>
      <c r="L35" s="176"/>
      <c r="M35" s="176" t="s">
        <v>35</v>
      </c>
      <c r="N35" s="176"/>
      <c r="O35" s="176"/>
      <c r="P35" s="177"/>
      <c r="Q35" s="4"/>
      <c r="R35" s="4"/>
      <c r="S35" s="4"/>
      <c r="T35" s="4"/>
      <c r="U35" s="4"/>
      <c r="V35" s="4"/>
    </row>
    <row r="36" spans="1:22">
      <c r="A36" s="4"/>
      <c r="B36" s="4"/>
      <c r="C36" s="4"/>
      <c r="D36" s="4"/>
      <c r="E36" s="4"/>
      <c r="F36" s="4"/>
      <c r="G36" s="4"/>
      <c r="H36" s="4"/>
      <c r="I36" s="4"/>
      <c r="J36" s="4"/>
      <c r="K36" s="4"/>
      <c r="L36" s="4"/>
      <c r="M36" s="4"/>
      <c r="N36" s="4"/>
      <c r="O36" s="4"/>
      <c r="P36" s="4"/>
      <c r="Q36" s="4"/>
      <c r="R36" s="4"/>
      <c r="S36" s="4"/>
      <c r="T36" s="4"/>
      <c r="U36" s="4"/>
      <c r="V36" s="4"/>
    </row>
    <row r="37" spans="1:22" ht="16" customHeight="1">
      <c r="A37" s="178" t="s">
        <v>36</v>
      </c>
      <c r="B37" s="178"/>
      <c r="C37" s="178"/>
      <c r="D37" s="178"/>
      <c r="E37" s="178"/>
      <c r="F37" s="178"/>
      <c r="G37" s="178"/>
      <c r="H37" s="178"/>
      <c r="I37" s="178"/>
      <c r="J37" s="178"/>
      <c r="K37" s="178"/>
      <c r="L37" s="178"/>
      <c r="M37" s="178"/>
      <c r="N37" s="178"/>
      <c r="O37" s="178"/>
      <c r="P37" s="178"/>
      <c r="Q37" s="4"/>
      <c r="R37" s="4"/>
      <c r="S37" s="4"/>
      <c r="T37" s="4"/>
      <c r="U37" s="4"/>
      <c r="V37" s="4"/>
    </row>
    <row r="38" spans="1:22">
      <c r="A38" s="153" t="s">
        <v>37</v>
      </c>
      <c r="B38" s="154"/>
      <c r="C38" s="154"/>
      <c r="D38" s="154"/>
      <c r="E38" s="154"/>
      <c r="F38" s="155"/>
      <c r="G38" s="179" t="s">
        <v>38</v>
      </c>
      <c r="H38" s="180"/>
      <c r="I38" s="180"/>
      <c r="J38" s="180"/>
      <c r="K38" s="181"/>
      <c r="L38" s="188" t="s">
        <v>39</v>
      </c>
      <c r="M38" s="189"/>
      <c r="N38" s="189"/>
      <c r="O38" s="189"/>
      <c r="P38" s="190"/>
      <c r="Q38" s="4"/>
      <c r="R38" s="4"/>
      <c r="S38" s="4"/>
      <c r="T38" s="4"/>
      <c r="U38" s="4"/>
      <c r="V38" s="4"/>
    </row>
    <row r="39" spans="1:22">
      <c r="A39" s="156"/>
      <c r="B39" s="157"/>
      <c r="C39" s="157"/>
      <c r="D39" s="157"/>
      <c r="E39" s="157"/>
      <c r="F39" s="158"/>
      <c r="G39" s="182"/>
      <c r="H39" s="183"/>
      <c r="I39" s="183"/>
      <c r="J39" s="183"/>
      <c r="K39" s="184"/>
      <c r="L39" s="191"/>
      <c r="M39" s="192"/>
      <c r="N39" s="192"/>
      <c r="O39" s="192"/>
      <c r="P39" s="193"/>
      <c r="Q39" s="4"/>
      <c r="R39" s="4"/>
      <c r="S39" s="4"/>
      <c r="T39" s="4"/>
      <c r="U39" s="4"/>
      <c r="V39" s="4"/>
    </row>
    <row r="40" spans="1:22">
      <c r="A40" s="156"/>
      <c r="B40" s="157"/>
      <c r="C40" s="157"/>
      <c r="D40" s="157"/>
      <c r="E40" s="157"/>
      <c r="F40" s="158"/>
      <c r="G40" s="182"/>
      <c r="H40" s="183"/>
      <c r="I40" s="183"/>
      <c r="J40" s="183"/>
      <c r="K40" s="184"/>
      <c r="L40" s="191"/>
      <c r="M40" s="192"/>
      <c r="N40" s="192"/>
      <c r="O40" s="192"/>
      <c r="P40" s="193"/>
      <c r="Q40" s="4"/>
      <c r="R40" s="4"/>
      <c r="S40" s="4"/>
      <c r="T40" s="4"/>
      <c r="U40" s="4"/>
      <c r="V40" s="4"/>
    </row>
    <row r="41" spans="1:22">
      <c r="A41" s="159"/>
      <c r="B41" s="160"/>
      <c r="C41" s="160"/>
      <c r="D41" s="160"/>
      <c r="E41" s="160"/>
      <c r="F41" s="161"/>
      <c r="G41" s="185"/>
      <c r="H41" s="186"/>
      <c r="I41" s="186"/>
      <c r="J41" s="186"/>
      <c r="K41" s="187"/>
      <c r="L41" s="194"/>
      <c r="M41" s="195"/>
      <c r="N41" s="195"/>
      <c r="O41" s="195"/>
      <c r="P41" s="196"/>
      <c r="Q41" s="4"/>
      <c r="R41" s="4"/>
      <c r="S41" s="4"/>
      <c r="T41" s="4"/>
      <c r="U41" s="4"/>
      <c r="V41" s="4"/>
    </row>
    <row r="42" spans="1:22">
      <c r="A42" s="4"/>
      <c r="B42" s="4"/>
      <c r="C42" s="4"/>
      <c r="D42" s="4"/>
      <c r="E42" s="4"/>
      <c r="F42" s="4"/>
      <c r="G42" s="4"/>
      <c r="H42" s="4"/>
      <c r="I42" s="4"/>
      <c r="J42" s="4"/>
      <c r="K42" s="4"/>
      <c r="L42" s="4"/>
      <c r="M42" s="4"/>
      <c r="N42" s="4"/>
      <c r="O42" s="4"/>
      <c r="P42" s="4"/>
      <c r="Q42" s="4"/>
      <c r="R42" s="4"/>
      <c r="S42" s="4"/>
      <c r="T42" s="4"/>
      <c r="U42" s="4"/>
      <c r="V42" s="4"/>
    </row>
    <row r="43" spans="1:22">
      <c r="A43" s="197" t="s">
        <v>40</v>
      </c>
      <c r="B43" s="198"/>
      <c r="C43" s="198"/>
      <c r="D43" s="198"/>
      <c r="E43" s="198"/>
      <c r="F43" s="198"/>
      <c r="G43" s="198"/>
      <c r="H43" s="198"/>
      <c r="I43" s="198"/>
      <c r="J43" s="198"/>
      <c r="K43" s="198"/>
      <c r="L43" s="198"/>
      <c r="M43" s="198"/>
      <c r="N43" s="198"/>
      <c r="O43" s="198"/>
      <c r="P43" s="199"/>
      <c r="Q43" s="4"/>
      <c r="R43" s="4"/>
      <c r="S43" s="4"/>
      <c r="T43" s="4"/>
      <c r="U43" s="4"/>
      <c r="V43" s="4"/>
    </row>
    <row r="44" spans="1:22">
      <c r="A44" s="200"/>
      <c r="B44" s="201"/>
      <c r="C44" s="201"/>
      <c r="D44" s="201"/>
      <c r="E44" s="201"/>
      <c r="F44" s="201"/>
      <c r="G44" s="201"/>
      <c r="H44" s="201"/>
      <c r="I44" s="201"/>
      <c r="J44" s="201"/>
      <c r="K44" s="201"/>
      <c r="L44" s="201"/>
      <c r="M44" s="201"/>
      <c r="N44" s="201"/>
      <c r="O44" s="201"/>
      <c r="P44" s="202"/>
      <c r="Q44" s="4"/>
      <c r="R44" s="4"/>
      <c r="S44" s="4"/>
      <c r="T44" s="4"/>
      <c r="U44" s="4"/>
      <c r="V44" s="4"/>
    </row>
    <row r="45" spans="1:22">
      <c r="A45" s="200"/>
      <c r="B45" s="201"/>
      <c r="C45" s="201"/>
      <c r="D45" s="201"/>
      <c r="E45" s="201"/>
      <c r="F45" s="201"/>
      <c r="G45" s="201"/>
      <c r="H45" s="201"/>
      <c r="I45" s="201"/>
      <c r="J45" s="201"/>
      <c r="K45" s="201"/>
      <c r="L45" s="201"/>
      <c r="M45" s="201"/>
      <c r="N45" s="201"/>
      <c r="O45" s="201"/>
      <c r="P45" s="202"/>
      <c r="Q45" s="4"/>
      <c r="R45" s="4"/>
      <c r="S45" s="4"/>
      <c r="T45" s="4"/>
      <c r="U45" s="4"/>
      <c r="V45" s="4"/>
    </row>
    <row r="46" spans="1:22">
      <c r="A46" s="200"/>
      <c r="B46" s="201"/>
      <c r="C46" s="201"/>
      <c r="D46" s="201"/>
      <c r="E46" s="201"/>
      <c r="F46" s="201"/>
      <c r="G46" s="201"/>
      <c r="H46" s="201"/>
      <c r="I46" s="201"/>
      <c r="J46" s="201"/>
      <c r="K46" s="201"/>
      <c r="L46" s="201"/>
      <c r="M46" s="201"/>
      <c r="N46" s="201"/>
      <c r="O46" s="201"/>
      <c r="P46" s="202"/>
      <c r="Q46" s="4"/>
      <c r="R46" s="4"/>
      <c r="S46" s="4"/>
      <c r="T46" s="4"/>
      <c r="U46" s="4"/>
      <c r="V46" s="4"/>
    </row>
    <row r="47" spans="1:22">
      <c r="A47" s="203"/>
      <c r="B47" s="204"/>
      <c r="C47" s="204"/>
      <c r="D47" s="204"/>
      <c r="E47" s="204"/>
      <c r="F47" s="204"/>
      <c r="G47" s="204"/>
      <c r="H47" s="204"/>
      <c r="I47" s="204"/>
      <c r="J47" s="204"/>
      <c r="K47" s="204"/>
      <c r="L47" s="204"/>
      <c r="M47" s="204"/>
      <c r="N47" s="204"/>
      <c r="O47" s="204"/>
      <c r="P47" s="205"/>
      <c r="Q47" s="4"/>
      <c r="R47" s="4"/>
      <c r="S47" s="4"/>
      <c r="T47" s="4"/>
      <c r="U47" s="4"/>
      <c r="V47" s="4"/>
    </row>
    <row r="48" spans="1:22">
      <c r="A48" s="4"/>
      <c r="B48" s="4"/>
      <c r="C48" s="4"/>
      <c r="D48" s="4"/>
      <c r="E48" s="4"/>
      <c r="F48" s="4"/>
      <c r="G48" s="4"/>
      <c r="H48" s="4"/>
      <c r="I48" s="4"/>
      <c r="J48" s="4"/>
      <c r="K48" s="4"/>
      <c r="L48" s="4"/>
      <c r="M48" s="4"/>
      <c r="N48" s="4"/>
      <c r="O48" s="4"/>
      <c r="P48" s="4"/>
      <c r="Q48" s="4"/>
      <c r="R48" s="4"/>
      <c r="S48" s="4"/>
      <c r="T48" s="4"/>
      <c r="U48" s="4"/>
      <c r="V48" s="4"/>
    </row>
    <row r="49" spans="1:22" ht="13.4" customHeight="1">
      <c r="A49" s="206" t="s">
        <v>41</v>
      </c>
      <c r="B49" s="206"/>
      <c r="C49" s="206"/>
      <c r="D49" s="206"/>
      <c r="E49" s="206"/>
      <c r="F49" s="206"/>
      <c r="G49" s="206"/>
      <c r="H49" s="206"/>
      <c r="I49" s="206"/>
      <c r="J49" s="206"/>
      <c r="K49" s="206"/>
      <c r="L49" s="206"/>
      <c r="M49" s="206"/>
      <c r="N49" s="206"/>
      <c r="O49" s="206"/>
      <c r="P49" s="206"/>
      <c r="Q49" s="4"/>
      <c r="R49" s="4"/>
      <c r="S49" s="4"/>
      <c r="T49" s="4"/>
      <c r="U49" s="4"/>
      <c r="V49" s="4"/>
    </row>
    <row r="50" spans="1:22">
      <c r="A50" s="4"/>
      <c r="B50" s="4"/>
      <c r="C50" s="4"/>
      <c r="D50" s="4"/>
      <c r="E50" s="4"/>
      <c r="F50" s="4"/>
      <c r="G50" s="4"/>
      <c r="H50" s="4"/>
      <c r="I50" s="4"/>
      <c r="J50" s="4"/>
      <c r="K50" s="4"/>
      <c r="L50" s="4"/>
      <c r="M50" s="4"/>
      <c r="N50" s="4"/>
      <c r="O50" s="4"/>
      <c r="P50" s="4"/>
      <c r="Q50" s="4"/>
      <c r="R50" s="4"/>
      <c r="S50" s="4"/>
      <c r="T50" s="4"/>
      <c r="U50" s="4"/>
      <c r="V50" s="4"/>
    </row>
    <row r="51" spans="1:22">
      <c r="A51" s="4"/>
      <c r="B51" s="4"/>
      <c r="C51" s="4"/>
      <c r="D51" s="4"/>
      <c r="E51" s="4"/>
      <c r="F51" s="4"/>
      <c r="G51" s="4"/>
      <c r="H51" s="4"/>
      <c r="I51" s="4"/>
      <c r="J51" s="4"/>
      <c r="K51" s="4"/>
      <c r="L51" s="4"/>
      <c r="M51" s="4"/>
      <c r="N51" s="4"/>
      <c r="O51" s="4"/>
      <c r="P51" s="4"/>
      <c r="Q51" s="4"/>
      <c r="R51" s="4"/>
      <c r="S51" s="4"/>
      <c r="T51" s="4"/>
      <c r="U51" s="4"/>
      <c r="V51" s="4"/>
    </row>
    <row r="52" spans="1:22">
      <c r="A52" s="4"/>
      <c r="B52" s="4"/>
      <c r="C52" s="4"/>
      <c r="D52" s="4"/>
      <c r="E52" s="4"/>
      <c r="F52" s="4"/>
      <c r="G52" s="4"/>
      <c r="H52" s="4"/>
      <c r="I52" s="4"/>
      <c r="J52" s="4"/>
      <c r="K52" s="4"/>
      <c r="L52" s="4"/>
      <c r="M52" s="4"/>
      <c r="N52" s="4"/>
      <c r="O52" s="4"/>
      <c r="P52" s="4"/>
      <c r="Q52" s="4"/>
      <c r="R52" s="4"/>
      <c r="S52" s="4"/>
      <c r="T52" s="4"/>
      <c r="U52" s="4"/>
      <c r="V52" s="4"/>
    </row>
    <row r="53" spans="1:22">
      <c r="A53" s="4"/>
      <c r="B53" s="4"/>
      <c r="C53" s="4"/>
      <c r="D53" s="4"/>
      <c r="E53" s="4"/>
      <c r="F53" s="4"/>
      <c r="G53" s="4"/>
      <c r="H53" s="4"/>
      <c r="I53" s="4"/>
      <c r="J53" s="4"/>
      <c r="K53" s="4"/>
      <c r="L53" s="4"/>
      <c r="M53" s="4"/>
      <c r="N53" s="4"/>
      <c r="O53" s="4"/>
      <c r="P53" s="4"/>
      <c r="Q53" s="4"/>
      <c r="R53" s="4"/>
      <c r="S53" s="4"/>
      <c r="T53" s="4"/>
      <c r="U53" s="4"/>
      <c r="V53" s="4"/>
    </row>
    <row r="54" spans="1:22">
      <c r="A54" s="4"/>
      <c r="B54" s="4"/>
      <c r="C54" s="4"/>
      <c r="D54" s="4"/>
      <c r="E54" s="4"/>
      <c r="F54" s="4"/>
      <c r="G54" s="4"/>
      <c r="H54" s="4"/>
      <c r="I54" s="4"/>
      <c r="J54" s="4"/>
      <c r="K54" s="4"/>
      <c r="L54" s="4"/>
      <c r="M54" s="4"/>
      <c r="N54" s="4"/>
      <c r="O54" s="4"/>
      <c r="P54" s="4"/>
      <c r="Q54" s="4"/>
      <c r="R54" s="4"/>
      <c r="S54" s="4"/>
      <c r="T54" s="4"/>
      <c r="U54" s="4"/>
      <c r="V54" s="4"/>
    </row>
    <row r="55" spans="1:22">
      <c r="A55" s="4"/>
      <c r="B55" s="4"/>
      <c r="C55" s="4"/>
      <c r="D55" s="4"/>
      <c r="E55" s="4"/>
      <c r="F55" s="4"/>
      <c r="G55" s="4"/>
      <c r="H55" s="4"/>
      <c r="I55" s="4"/>
      <c r="J55" s="4"/>
      <c r="K55" s="4"/>
      <c r="L55" s="4"/>
      <c r="M55" s="4"/>
      <c r="N55" s="4"/>
      <c r="O55" s="4"/>
      <c r="P55" s="4"/>
      <c r="Q55" s="4"/>
      <c r="R55" s="4"/>
      <c r="S55" s="4"/>
      <c r="T55" s="4"/>
      <c r="U55" s="4"/>
      <c r="V55" s="4"/>
    </row>
    <row r="56" spans="1:22">
      <c r="A56" s="4"/>
      <c r="B56" s="4"/>
      <c r="C56" s="4"/>
      <c r="D56" s="4"/>
      <c r="E56" s="4"/>
      <c r="F56" s="4"/>
      <c r="G56" s="4"/>
      <c r="H56" s="4"/>
      <c r="I56" s="4"/>
      <c r="J56" s="4"/>
      <c r="K56" s="4"/>
      <c r="L56" s="4"/>
      <c r="M56" s="4"/>
      <c r="N56" s="4"/>
      <c r="O56" s="4"/>
      <c r="P56" s="4"/>
      <c r="Q56" s="4"/>
      <c r="R56" s="4"/>
      <c r="S56" s="4"/>
      <c r="T56" s="4"/>
      <c r="U56" s="4"/>
      <c r="V56" s="4"/>
    </row>
    <row r="57" spans="1:22">
      <c r="A57" s="4"/>
      <c r="B57" s="4"/>
      <c r="C57" s="4"/>
      <c r="D57" s="4"/>
      <c r="E57" s="4"/>
      <c r="F57" s="4"/>
      <c r="G57" s="4"/>
      <c r="H57" s="4"/>
      <c r="I57" s="4"/>
      <c r="J57" s="4"/>
      <c r="K57" s="4"/>
      <c r="L57" s="4"/>
      <c r="M57" s="4"/>
      <c r="N57" s="4"/>
      <c r="O57" s="4"/>
      <c r="P57" s="4"/>
      <c r="Q57" s="4"/>
      <c r="R57" s="4"/>
      <c r="S57" s="4"/>
      <c r="T57" s="4"/>
      <c r="U57" s="4"/>
      <c r="V57" s="4"/>
    </row>
    <row r="58" spans="1:22">
      <c r="A58" s="4"/>
      <c r="B58" s="4"/>
      <c r="C58" s="4"/>
      <c r="D58" s="4"/>
      <c r="E58" s="4"/>
      <c r="F58" s="4"/>
      <c r="G58" s="4"/>
      <c r="H58" s="4"/>
      <c r="I58" s="4"/>
      <c r="J58" s="4"/>
      <c r="K58" s="4"/>
      <c r="L58" s="4"/>
      <c r="M58" s="4"/>
      <c r="N58" s="4"/>
      <c r="O58" s="4"/>
      <c r="P58" s="4"/>
      <c r="Q58" s="4"/>
      <c r="R58" s="4"/>
      <c r="S58" s="4"/>
      <c r="T58" s="4"/>
      <c r="U58" s="4"/>
      <c r="V58" s="4"/>
    </row>
    <row r="59" spans="1:22">
      <c r="A59" s="4"/>
      <c r="B59" s="4"/>
      <c r="C59" s="4"/>
      <c r="D59" s="4"/>
      <c r="E59" s="4"/>
      <c r="F59" s="4"/>
      <c r="G59" s="4"/>
      <c r="H59" s="4"/>
      <c r="I59" s="4"/>
      <c r="J59" s="4"/>
      <c r="K59" s="4"/>
      <c r="L59" s="4"/>
      <c r="M59" s="4"/>
      <c r="N59" s="4"/>
      <c r="O59" s="4"/>
      <c r="P59" s="4"/>
      <c r="Q59" s="4"/>
      <c r="R59" s="4"/>
      <c r="S59" s="4"/>
      <c r="T59" s="4"/>
      <c r="U59" s="4"/>
      <c r="V59" s="4"/>
    </row>
    <row r="60" spans="1:22">
      <c r="A60" s="4"/>
      <c r="B60" s="4"/>
      <c r="C60" s="4"/>
      <c r="D60" s="4"/>
      <c r="E60" s="4"/>
      <c r="F60" s="4"/>
      <c r="G60" s="4"/>
      <c r="H60" s="4"/>
      <c r="I60" s="4"/>
      <c r="J60" s="4"/>
      <c r="K60" s="4"/>
      <c r="L60" s="4"/>
      <c r="M60" s="4"/>
      <c r="N60" s="4"/>
      <c r="O60" s="4"/>
      <c r="P60" s="4"/>
      <c r="Q60" s="4"/>
      <c r="R60" s="4"/>
      <c r="S60" s="4"/>
      <c r="T60" s="4"/>
      <c r="U60" s="4"/>
      <c r="V60" s="4"/>
    </row>
    <row r="61" spans="1:22">
      <c r="A61" s="4"/>
      <c r="B61" s="4"/>
      <c r="C61" s="4"/>
      <c r="D61" s="4"/>
      <c r="E61" s="4"/>
      <c r="F61" s="4"/>
      <c r="G61" s="4"/>
      <c r="H61" s="4"/>
      <c r="I61" s="4"/>
      <c r="J61" s="4"/>
      <c r="K61" s="4"/>
      <c r="L61" s="4"/>
      <c r="M61" s="4"/>
      <c r="N61" s="4"/>
      <c r="O61" s="4"/>
      <c r="P61" s="4"/>
      <c r="Q61" s="4"/>
      <c r="R61" s="4"/>
      <c r="S61" s="4"/>
      <c r="T61" s="4"/>
      <c r="U61" s="4"/>
      <c r="V61" s="4"/>
    </row>
    <row r="62" spans="1:22">
      <c r="A62" s="4"/>
      <c r="B62" s="4"/>
      <c r="C62" s="4"/>
      <c r="D62" s="4"/>
      <c r="E62" s="4"/>
      <c r="F62" s="4"/>
      <c r="G62" s="4"/>
      <c r="H62" s="4"/>
      <c r="I62" s="4"/>
      <c r="J62" s="4"/>
      <c r="K62" s="4"/>
      <c r="L62" s="4"/>
      <c r="M62" s="4"/>
      <c r="N62" s="4"/>
      <c r="O62" s="4"/>
      <c r="P62" s="4"/>
      <c r="Q62" s="4"/>
      <c r="R62" s="4"/>
      <c r="S62" s="4"/>
      <c r="T62" s="4"/>
      <c r="U62" s="4"/>
      <c r="V62" s="4"/>
    </row>
    <row r="63" spans="1:22">
      <c r="A63" s="4"/>
      <c r="B63" s="4"/>
      <c r="C63" s="4"/>
      <c r="D63" s="4"/>
      <c r="E63" s="4"/>
      <c r="F63" s="4"/>
      <c r="G63" s="4"/>
      <c r="H63" s="4"/>
      <c r="I63" s="4"/>
      <c r="J63" s="4"/>
      <c r="K63" s="4"/>
      <c r="L63" s="4"/>
      <c r="M63" s="4"/>
      <c r="N63" s="4"/>
      <c r="O63" s="4"/>
      <c r="P63" s="4"/>
      <c r="Q63" s="4"/>
      <c r="R63" s="4"/>
      <c r="S63" s="4"/>
      <c r="T63" s="4"/>
      <c r="U63" s="4"/>
      <c r="V63" s="4"/>
    </row>
    <row r="64" spans="1:22">
      <c r="A64" s="4"/>
      <c r="B64" s="4"/>
      <c r="C64" s="4"/>
      <c r="D64" s="4"/>
      <c r="E64" s="4"/>
      <c r="F64" s="4"/>
      <c r="G64" s="4"/>
      <c r="H64" s="4"/>
      <c r="I64" s="4"/>
      <c r="J64" s="4"/>
      <c r="K64" s="4"/>
      <c r="L64" s="4"/>
      <c r="M64" s="4"/>
      <c r="N64" s="4"/>
      <c r="O64" s="4"/>
      <c r="P64" s="4"/>
      <c r="Q64" s="4"/>
      <c r="R64" s="4"/>
      <c r="S64" s="4"/>
      <c r="T64" s="4"/>
      <c r="U64" s="4"/>
      <c r="V64" s="4"/>
    </row>
    <row r="65" spans="1:22">
      <c r="A65" s="4"/>
      <c r="B65" s="4"/>
      <c r="C65" s="4"/>
      <c r="D65" s="4"/>
      <c r="E65" s="4"/>
      <c r="F65" s="4"/>
      <c r="G65" s="4"/>
      <c r="H65" s="4"/>
      <c r="I65" s="4"/>
      <c r="J65" s="4"/>
      <c r="K65" s="4"/>
      <c r="L65" s="4"/>
      <c r="M65" s="4"/>
      <c r="N65" s="4"/>
      <c r="O65" s="4"/>
      <c r="P65" s="4"/>
      <c r="Q65" s="4"/>
      <c r="R65" s="4"/>
      <c r="S65" s="4"/>
      <c r="T65" s="4"/>
      <c r="U65" s="4"/>
      <c r="V65" s="4"/>
    </row>
    <row r="66" spans="1:22">
      <c r="A66" s="4"/>
      <c r="B66" s="4"/>
      <c r="C66" s="4"/>
      <c r="D66" s="4"/>
      <c r="E66" s="4"/>
      <c r="F66" s="4"/>
      <c r="G66" s="4"/>
      <c r="H66" s="4"/>
      <c r="I66" s="4"/>
      <c r="J66" s="4"/>
      <c r="K66" s="4"/>
      <c r="L66" s="4"/>
      <c r="M66" s="4"/>
      <c r="N66" s="4"/>
      <c r="O66" s="4"/>
      <c r="P66" s="4"/>
      <c r="Q66" s="4"/>
      <c r="R66" s="4"/>
      <c r="S66" s="4"/>
      <c r="T66" s="4"/>
      <c r="U66" s="4"/>
      <c r="V66" s="4"/>
    </row>
    <row r="67" spans="1:22">
      <c r="A67" s="4"/>
      <c r="B67" s="4"/>
      <c r="C67" s="4"/>
      <c r="D67" s="4"/>
      <c r="E67" s="4"/>
      <c r="F67" s="4"/>
      <c r="G67" s="4"/>
      <c r="H67" s="4"/>
      <c r="I67" s="4"/>
      <c r="J67" s="4"/>
      <c r="K67" s="4"/>
      <c r="L67" s="4"/>
      <c r="M67" s="4"/>
      <c r="N67" s="4"/>
      <c r="O67" s="4"/>
      <c r="P67" s="4"/>
      <c r="Q67" s="4"/>
      <c r="R67" s="4"/>
      <c r="S67" s="4"/>
      <c r="T67" s="4"/>
      <c r="U67" s="4"/>
      <c r="V67" s="4"/>
    </row>
    <row r="68" spans="1:22">
      <c r="A68" s="4"/>
      <c r="B68" s="4"/>
      <c r="C68" s="4"/>
      <c r="D68" s="4"/>
      <c r="E68" s="4"/>
      <c r="F68" s="4"/>
      <c r="G68" s="4"/>
      <c r="H68" s="4"/>
      <c r="I68" s="4"/>
      <c r="J68" s="4"/>
      <c r="K68" s="4"/>
      <c r="L68" s="4"/>
      <c r="M68" s="4"/>
      <c r="N68" s="4"/>
      <c r="O68" s="4"/>
      <c r="P68" s="4"/>
      <c r="Q68" s="4"/>
      <c r="R68" s="4"/>
      <c r="S68" s="4"/>
      <c r="T68" s="4"/>
      <c r="U68" s="4"/>
      <c r="V68" s="4"/>
    </row>
    <row r="69" spans="1:22">
      <c r="A69" s="4"/>
      <c r="B69" s="4"/>
      <c r="C69" s="4"/>
      <c r="D69" s="4"/>
      <c r="E69" s="4"/>
      <c r="F69" s="4"/>
      <c r="G69" s="4"/>
      <c r="H69" s="4"/>
      <c r="I69" s="4"/>
      <c r="J69" s="4"/>
      <c r="K69" s="4"/>
      <c r="L69" s="4"/>
      <c r="M69" s="4"/>
      <c r="N69" s="4"/>
      <c r="O69" s="4"/>
      <c r="P69" s="4"/>
      <c r="Q69" s="4"/>
      <c r="R69" s="4"/>
      <c r="S69" s="4"/>
      <c r="T69" s="4"/>
      <c r="U69" s="4"/>
      <c r="V69" s="4"/>
    </row>
    <row r="70" spans="1:22">
      <c r="A70" s="4"/>
      <c r="B70" s="4"/>
      <c r="C70" s="4"/>
      <c r="D70" s="4"/>
      <c r="E70" s="4"/>
      <c r="F70" s="4"/>
      <c r="G70" s="4"/>
      <c r="H70" s="4"/>
      <c r="I70" s="4"/>
      <c r="J70" s="4"/>
      <c r="K70" s="4"/>
      <c r="L70" s="4"/>
      <c r="M70" s="4"/>
      <c r="N70" s="4"/>
      <c r="O70" s="4"/>
      <c r="P70" s="4"/>
      <c r="Q70" s="4"/>
      <c r="R70" s="4"/>
      <c r="S70" s="4"/>
      <c r="T70" s="4"/>
      <c r="U70" s="4"/>
      <c r="V70" s="4"/>
    </row>
    <row r="71" spans="1:22">
      <c r="A71" s="4"/>
      <c r="B71" s="4"/>
      <c r="C71" s="4"/>
      <c r="D71" s="4"/>
      <c r="E71" s="4"/>
      <c r="F71" s="4"/>
      <c r="G71" s="4"/>
      <c r="H71" s="4"/>
      <c r="I71" s="4"/>
      <c r="J71" s="4"/>
      <c r="K71" s="4"/>
      <c r="L71" s="4"/>
      <c r="M71" s="4"/>
      <c r="N71" s="4"/>
      <c r="O71" s="4"/>
      <c r="P71" s="4"/>
      <c r="Q71" s="4"/>
      <c r="R71" s="4"/>
      <c r="S71" s="4"/>
      <c r="T71" s="4"/>
      <c r="U71" s="4"/>
      <c r="V71" s="4"/>
    </row>
    <row r="72" spans="1:22">
      <c r="A72" s="4"/>
      <c r="B72" s="4"/>
      <c r="C72" s="4"/>
      <c r="D72" s="4"/>
      <c r="E72" s="4"/>
      <c r="F72" s="4"/>
      <c r="G72" s="4"/>
      <c r="H72" s="4"/>
      <c r="I72" s="4"/>
      <c r="J72" s="4"/>
      <c r="K72" s="4"/>
      <c r="L72" s="4"/>
      <c r="M72" s="4"/>
      <c r="N72" s="4"/>
      <c r="O72" s="4"/>
      <c r="P72" s="4"/>
      <c r="Q72" s="4"/>
      <c r="R72" s="4"/>
      <c r="S72" s="4"/>
      <c r="T72" s="4"/>
      <c r="U72" s="4"/>
      <c r="V72" s="4"/>
    </row>
    <row r="73" spans="1:22">
      <c r="A73" s="4"/>
      <c r="B73" s="4"/>
      <c r="C73" s="4"/>
      <c r="D73" s="4"/>
      <c r="E73" s="4"/>
      <c r="F73" s="4"/>
      <c r="G73" s="4"/>
      <c r="H73" s="4"/>
      <c r="I73" s="4"/>
      <c r="J73" s="4"/>
      <c r="K73" s="4"/>
      <c r="L73" s="4"/>
      <c r="M73" s="4"/>
      <c r="N73" s="4"/>
      <c r="O73" s="4"/>
      <c r="P73" s="4"/>
      <c r="Q73" s="4"/>
      <c r="R73" s="4"/>
      <c r="S73" s="4"/>
      <c r="T73" s="4"/>
      <c r="U73" s="4"/>
      <c r="V73" s="4"/>
    </row>
    <row r="74" spans="1:22">
      <c r="A74" s="4"/>
      <c r="B74" s="4"/>
      <c r="C74" s="4"/>
      <c r="D74" s="4"/>
      <c r="E74" s="4"/>
      <c r="F74" s="4"/>
      <c r="G74" s="4"/>
      <c r="H74" s="4"/>
      <c r="I74" s="4"/>
      <c r="J74" s="4"/>
      <c r="K74" s="4"/>
      <c r="L74" s="4"/>
      <c r="M74" s="4"/>
      <c r="N74" s="4"/>
      <c r="O74" s="4"/>
      <c r="P74" s="4"/>
      <c r="Q74" s="4"/>
      <c r="R74" s="4"/>
      <c r="S74" s="4"/>
      <c r="T74" s="4"/>
      <c r="U74" s="4"/>
      <c r="V74" s="4"/>
    </row>
    <row r="75" spans="1:22">
      <c r="A75" s="4"/>
      <c r="B75" s="4"/>
      <c r="C75" s="4"/>
      <c r="D75" s="4"/>
      <c r="E75" s="4"/>
      <c r="F75" s="4"/>
      <c r="G75" s="4"/>
      <c r="H75" s="4"/>
      <c r="I75" s="4"/>
      <c r="J75" s="4"/>
      <c r="K75" s="4"/>
      <c r="L75" s="4"/>
      <c r="M75" s="4"/>
      <c r="N75" s="4"/>
      <c r="O75" s="4"/>
      <c r="P75" s="4"/>
      <c r="Q75" s="4"/>
      <c r="R75" s="4"/>
      <c r="S75" s="4"/>
      <c r="T75" s="4"/>
      <c r="U75" s="4"/>
      <c r="V75" s="4"/>
    </row>
    <row r="76" spans="1:22">
      <c r="A76" s="4"/>
      <c r="B76" s="4"/>
      <c r="C76" s="4"/>
      <c r="D76" s="4"/>
      <c r="E76" s="4"/>
      <c r="F76" s="4"/>
      <c r="G76" s="4"/>
      <c r="H76" s="4"/>
      <c r="I76" s="4"/>
      <c r="J76" s="4"/>
      <c r="K76" s="4"/>
      <c r="L76" s="4"/>
      <c r="M76" s="4"/>
      <c r="N76" s="4"/>
      <c r="O76" s="4"/>
      <c r="P76" s="4"/>
      <c r="Q76" s="4"/>
      <c r="R76" s="4"/>
      <c r="S76" s="4"/>
      <c r="T76" s="4"/>
      <c r="U76" s="4"/>
      <c r="V76" s="4"/>
    </row>
    <row r="77" spans="1:22">
      <c r="A77" s="4"/>
      <c r="B77" s="4"/>
      <c r="C77" s="4"/>
      <c r="D77" s="4"/>
      <c r="E77" s="4"/>
      <c r="F77" s="4"/>
      <c r="G77" s="4"/>
      <c r="H77" s="4"/>
      <c r="I77" s="4"/>
      <c r="J77" s="4"/>
      <c r="K77" s="4"/>
      <c r="L77" s="4"/>
      <c r="M77" s="4"/>
      <c r="N77" s="4"/>
      <c r="O77" s="4"/>
      <c r="P77" s="4"/>
      <c r="Q77" s="4"/>
      <c r="R77" s="4"/>
      <c r="S77" s="4"/>
      <c r="T77" s="4"/>
      <c r="U77" s="4"/>
      <c r="V77" s="4"/>
    </row>
    <row r="78" spans="1:22">
      <c r="A78" s="4"/>
      <c r="B78" s="4"/>
      <c r="C78" s="4"/>
      <c r="D78" s="4"/>
      <c r="E78" s="4"/>
      <c r="F78" s="4"/>
      <c r="G78" s="4"/>
      <c r="H78" s="4"/>
      <c r="I78" s="4"/>
      <c r="J78" s="4"/>
      <c r="K78" s="4"/>
      <c r="L78" s="4"/>
      <c r="M78" s="4"/>
      <c r="N78" s="4"/>
      <c r="O78" s="4"/>
      <c r="P78" s="4"/>
      <c r="Q78" s="4"/>
      <c r="R78" s="4"/>
      <c r="S78" s="4"/>
      <c r="T78" s="4"/>
      <c r="U78" s="4"/>
      <c r="V78" s="4"/>
    </row>
    <row r="79" spans="1:22">
      <c r="A79" s="4"/>
      <c r="B79" s="4"/>
      <c r="C79" s="4"/>
      <c r="D79" s="4"/>
      <c r="E79" s="4"/>
      <c r="F79" s="4"/>
      <c r="G79" s="4"/>
      <c r="H79" s="4"/>
      <c r="I79" s="4"/>
      <c r="J79" s="4"/>
      <c r="K79" s="4"/>
      <c r="L79" s="4"/>
      <c r="M79" s="4"/>
      <c r="N79" s="4"/>
      <c r="O79" s="4"/>
      <c r="P79" s="4"/>
      <c r="Q79" s="4"/>
      <c r="R79" s="4"/>
      <c r="S79" s="4"/>
      <c r="T79" s="4"/>
      <c r="U79" s="4"/>
      <c r="V79" s="4"/>
    </row>
    <row r="80" spans="1:22">
      <c r="A80" s="4"/>
      <c r="B80" s="4"/>
      <c r="C80" s="4"/>
      <c r="D80" s="4"/>
      <c r="E80" s="4"/>
      <c r="F80" s="4"/>
      <c r="G80" s="4"/>
      <c r="H80" s="4"/>
      <c r="I80" s="4"/>
      <c r="J80" s="4"/>
      <c r="K80" s="4"/>
      <c r="L80" s="4"/>
      <c r="M80" s="4"/>
      <c r="N80" s="4"/>
      <c r="O80" s="4"/>
      <c r="P80" s="4"/>
      <c r="Q80" s="4"/>
      <c r="R80" s="4"/>
      <c r="S80" s="4"/>
      <c r="T80" s="4"/>
      <c r="U80" s="4"/>
      <c r="V80" s="4"/>
    </row>
  </sheetData>
  <mergeCells count="43">
    <mergeCell ref="A38:F41"/>
    <mergeCell ref="G38:K41"/>
    <mergeCell ref="L38:P41"/>
    <mergeCell ref="A43:P47"/>
    <mergeCell ref="A49:P49"/>
    <mergeCell ref="A35:C35"/>
    <mergeCell ref="D35:I35"/>
    <mergeCell ref="J35:L35"/>
    <mergeCell ref="M35:P35"/>
    <mergeCell ref="A37:P37"/>
    <mergeCell ref="A33:C33"/>
    <mergeCell ref="D33:I33"/>
    <mergeCell ref="J33:L33"/>
    <mergeCell ref="M33:P33"/>
    <mergeCell ref="A34:C34"/>
    <mergeCell ref="D34:I34"/>
    <mergeCell ref="J34:L34"/>
    <mergeCell ref="M34:P34"/>
    <mergeCell ref="A31:C31"/>
    <mergeCell ref="D31:I31"/>
    <mergeCell ref="J31:L31"/>
    <mergeCell ref="M31:P31"/>
    <mergeCell ref="A32:C32"/>
    <mergeCell ref="D32:I32"/>
    <mergeCell ref="J32:L32"/>
    <mergeCell ref="M32:P32"/>
    <mergeCell ref="A29:P29"/>
    <mergeCell ref="A30:C30"/>
    <mergeCell ref="D30:I30"/>
    <mergeCell ref="J30:L30"/>
    <mergeCell ref="M30:P30"/>
    <mergeCell ref="A20:P20"/>
    <mergeCell ref="A22:D27"/>
    <mergeCell ref="E22:H27"/>
    <mergeCell ref="I22:L27"/>
    <mergeCell ref="M22:P27"/>
    <mergeCell ref="A1:E1"/>
    <mergeCell ref="F1:P1"/>
    <mergeCell ref="A2:P2"/>
    <mergeCell ref="A3:P3"/>
    <mergeCell ref="A6:F18"/>
    <mergeCell ref="G6:P10"/>
    <mergeCell ref="G12:P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0"/>
  <sheetViews>
    <sheetView workbookViewId="0">
      <selection activeCell="A6" sqref="A6:E21"/>
    </sheetView>
  </sheetViews>
  <sheetFormatPr defaultRowHeight="14"/>
  <cols>
    <col min="1" max="1" width="28" customWidth="1"/>
    <col min="2" max="11" width="13" customWidth="1"/>
    <col min="12" max="12" width="38" customWidth="1"/>
    <col min="13" max="13" width="3" customWidth="1"/>
    <col min="14" max="14" width="20" customWidth="1"/>
    <col min="15" max="16" width="31" customWidth="1"/>
  </cols>
  <sheetData>
    <row r="1" spans="1:22" ht="14.65" customHeight="1">
      <c r="A1" s="103" t="s">
        <v>0</v>
      </c>
      <c r="B1" s="103"/>
      <c r="C1" s="103"/>
      <c r="D1" s="103"/>
      <c r="E1" s="103"/>
      <c r="F1" s="104" t="s">
        <v>1</v>
      </c>
      <c r="G1" s="104"/>
      <c r="H1" s="104"/>
      <c r="I1" s="104"/>
      <c r="J1" s="104"/>
      <c r="K1" s="104"/>
      <c r="L1" s="104"/>
      <c r="M1" s="104"/>
      <c r="N1" s="104"/>
      <c r="O1" s="104"/>
      <c r="P1" s="104"/>
      <c r="Q1" s="4"/>
      <c r="R1" s="4"/>
      <c r="S1" s="4"/>
      <c r="T1" s="4"/>
      <c r="U1" s="4"/>
      <c r="V1" s="4"/>
    </row>
    <row r="2" spans="1:22" ht="25.4" customHeight="1">
      <c r="A2" s="105" t="s">
        <v>42</v>
      </c>
      <c r="B2" s="105"/>
      <c r="C2" s="105"/>
      <c r="D2" s="105"/>
      <c r="E2" s="105"/>
      <c r="F2" s="105"/>
      <c r="G2" s="105"/>
      <c r="H2" s="105"/>
      <c r="I2" s="105"/>
      <c r="J2" s="105"/>
      <c r="K2" s="105"/>
      <c r="L2" s="105"/>
      <c r="M2" s="105"/>
      <c r="N2" s="105"/>
      <c r="O2" s="105"/>
      <c r="P2" s="105"/>
      <c r="Q2" s="4"/>
      <c r="R2" s="4"/>
      <c r="S2" s="4"/>
      <c r="T2" s="4"/>
      <c r="U2" s="4"/>
      <c r="V2" s="4"/>
    </row>
    <row r="3" spans="1:22" ht="14.65" customHeight="1">
      <c r="A3" s="106" t="s">
        <v>43</v>
      </c>
      <c r="B3" s="106"/>
      <c r="C3" s="106"/>
      <c r="D3" s="106"/>
      <c r="E3" s="106"/>
      <c r="F3" s="106"/>
      <c r="G3" s="106"/>
      <c r="H3" s="106"/>
      <c r="I3" s="106"/>
      <c r="J3" s="106"/>
      <c r="K3" s="106"/>
      <c r="L3" s="106"/>
      <c r="M3" s="106"/>
      <c r="N3" s="106"/>
      <c r="O3" s="106"/>
      <c r="P3" s="106"/>
      <c r="Q3" s="4"/>
      <c r="R3" s="4"/>
      <c r="S3" s="4"/>
      <c r="T3" s="4"/>
      <c r="U3" s="4"/>
      <c r="V3" s="4"/>
    </row>
    <row r="4" spans="1:22" ht="3.4" customHeight="1">
      <c r="A4" s="5"/>
      <c r="B4" s="5"/>
      <c r="C4" s="5"/>
      <c r="D4" s="5"/>
      <c r="E4" s="5"/>
      <c r="F4" s="5"/>
      <c r="G4" s="5"/>
      <c r="H4" s="5"/>
      <c r="I4" s="5"/>
      <c r="J4" s="5"/>
      <c r="K4" s="5"/>
      <c r="L4" s="5"/>
      <c r="M4" s="5"/>
      <c r="N4" s="5"/>
      <c r="O4" s="5"/>
      <c r="P4" s="5"/>
      <c r="Q4" s="4"/>
      <c r="R4" s="4"/>
      <c r="S4" s="4"/>
      <c r="T4" s="4"/>
      <c r="U4" s="4"/>
      <c r="V4" s="4"/>
    </row>
    <row r="5" spans="1:22">
      <c r="A5" s="4"/>
      <c r="B5" s="4"/>
      <c r="C5" s="4"/>
      <c r="D5" s="4"/>
      <c r="E5" s="4"/>
      <c r="F5" s="4"/>
      <c r="G5" s="4"/>
      <c r="H5" s="4"/>
      <c r="I5" s="4"/>
      <c r="J5" s="4"/>
      <c r="K5" s="4"/>
      <c r="L5" s="4"/>
      <c r="M5" s="4"/>
      <c r="N5" s="4"/>
      <c r="O5" s="4"/>
      <c r="P5" s="4"/>
      <c r="Q5" s="4"/>
      <c r="R5" s="4"/>
      <c r="S5" s="4"/>
      <c r="T5" s="4"/>
      <c r="U5" s="4"/>
      <c r="V5" s="4"/>
    </row>
    <row r="6" spans="1:22" ht="14.65" customHeight="1">
      <c r="A6" s="435" t="s">
        <v>44</v>
      </c>
      <c r="B6" s="435"/>
      <c r="C6" s="435"/>
      <c r="D6" s="435"/>
      <c r="E6" s="435"/>
      <c r="F6" s="207" t="s">
        <v>45</v>
      </c>
      <c r="G6" s="207"/>
      <c r="H6" s="207"/>
      <c r="I6" s="207" t="s">
        <v>46</v>
      </c>
      <c r="J6" s="207"/>
      <c r="K6" s="207"/>
      <c r="L6" s="207" t="s">
        <v>47</v>
      </c>
      <c r="M6" s="207"/>
      <c r="N6" s="207"/>
      <c r="O6" s="207" t="s">
        <v>48</v>
      </c>
      <c r="P6" s="207"/>
      <c r="Q6" s="4"/>
      <c r="R6" s="4"/>
      <c r="S6" s="4"/>
      <c r="T6" s="4"/>
      <c r="U6" s="4"/>
      <c r="V6" s="4"/>
    </row>
    <row r="7" spans="1:22" ht="14.65" customHeight="1">
      <c r="A7" s="435"/>
      <c r="B7" s="435"/>
      <c r="C7" s="435"/>
      <c r="D7" s="435"/>
      <c r="E7" s="435"/>
      <c r="F7" s="207"/>
      <c r="G7" s="207"/>
      <c r="H7" s="207"/>
      <c r="I7" s="207"/>
      <c r="J7" s="207"/>
      <c r="K7" s="207"/>
      <c r="L7" s="207"/>
      <c r="M7" s="207"/>
      <c r="N7" s="207"/>
      <c r="O7" s="207"/>
      <c r="P7" s="207"/>
      <c r="Q7" s="4"/>
      <c r="R7" s="4"/>
      <c r="S7" s="4"/>
      <c r="T7" s="4"/>
      <c r="U7" s="4"/>
      <c r="V7" s="4"/>
    </row>
    <row r="8" spans="1:22">
      <c r="A8" s="435"/>
      <c r="B8" s="435"/>
      <c r="C8" s="435"/>
      <c r="D8" s="435"/>
      <c r="E8" s="435"/>
      <c r="F8" s="208">
        <v>18.399999999999999</v>
      </c>
      <c r="G8" s="209"/>
      <c r="H8" s="210"/>
      <c r="I8" s="217">
        <v>64000</v>
      </c>
      <c r="J8" s="209"/>
      <c r="K8" s="210"/>
      <c r="L8" s="217">
        <v>52</v>
      </c>
      <c r="M8" s="209"/>
      <c r="N8" s="210"/>
      <c r="O8" s="217">
        <v>41</v>
      </c>
      <c r="P8" s="210"/>
      <c r="Q8" s="4"/>
      <c r="R8" s="4"/>
      <c r="S8" s="4"/>
      <c r="T8" s="4"/>
      <c r="U8" s="4"/>
      <c r="V8" s="4"/>
    </row>
    <row r="9" spans="1:22">
      <c r="A9" s="435"/>
      <c r="B9" s="435"/>
      <c r="C9" s="435"/>
      <c r="D9" s="435"/>
      <c r="E9" s="435"/>
      <c r="F9" s="211"/>
      <c r="G9" s="212"/>
      <c r="H9" s="213"/>
      <c r="I9" s="211"/>
      <c r="J9" s="212"/>
      <c r="K9" s="213"/>
      <c r="L9" s="211"/>
      <c r="M9" s="212"/>
      <c r="N9" s="213"/>
      <c r="O9" s="211"/>
      <c r="P9" s="213"/>
      <c r="Q9" s="4"/>
      <c r="R9" s="4"/>
      <c r="S9" s="4"/>
      <c r="T9" s="4"/>
      <c r="U9" s="4"/>
      <c r="V9" s="4"/>
    </row>
    <row r="10" spans="1:22">
      <c r="A10" s="435"/>
      <c r="B10" s="435"/>
      <c r="C10" s="435"/>
      <c r="D10" s="435"/>
      <c r="E10" s="435"/>
      <c r="F10" s="214"/>
      <c r="G10" s="215"/>
      <c r="H10" s="216"/>
      <c r="I10" s="214"/>
      <c r="J10" s="215"/>
      <c r="K10" s="216"/>
      <c r="L10" s="214"/>
      <c r="M10" s="215"/>
      <c r="N10" s="216"/>
      <c r="O10" s="214"/>
      <c r="P10" s="216"/>
      <c r="Q10" s="4"/>
      <c r="R10" s="4"/>
      <c r="S10" s="4"/>
      <c r="T10" s="4"/>
      <c r="U10" s="4"/>
      <c r="V10" s="4"/>
    </row>
    <row r="11" spans="1:22">
      <c r="A11" s="435"/>
      <c r="B11" s="435"/>
      <c r="C11" s="435"/>
      <c r="D11" s="435"/>
      <c r="E11" s="435"/>
      <c r="F11" s="4"/>
      <c r="G11" s="4"/>
      <c r="H11" s="4"/>
      <c r="I11" s="4"/>
      <c r="J11" s="4"/>
      <c r="K11" s="4"/>
      <c r="L11" s="4"/>
      <c r="M11" s="4"/>
      <c r="N11" s="4"/>
      <c r="O11" s="4"/>
      <c r="P11" s="4"/>
      <c r="Q11" s="4"/>
      <c r="R11" s="4"/>
      <c r="S11" s="4"/>
      <c r="T11" s="4"/>
      <c r="U11" s="4"/>
      <c r="V11" s="4"/>
    </row>
    <row r="12" spans="1:22" ht="14.65" customHeight="1">
      <c r="A12" s="435"/>
      <c r="B12" s="435"/>
      <c r="C12" s="435"/>
      <c r="D12" s="435"/>
      <c r="E12" s="435"/>
      <c r="F12" s="207" t="s">
        <v>49</v>
      </c>
      <c r="G12" s="207"/>
      <c r="H12" s="207"/>
      <c r="I12" s="207" t="s">
        <v>50</v>
      </c>
      <c r="J12" s="207"/>
      <c r="K12" s="207"/>
      <c r="L12" s="207" t="s">
        <v>51</v>
      </c>
      <c r="M12" s="207"/>
      <c r="N12" s="207"/>
      <c r="O12" s="207" t="s">
        <v>52</v>
      </c>
      <c r="P12" s="207"/>
      <c r="Q12" s="4"/>
      <c r="R12" s="4"/>
      <c r="S12" s="4"/>
      <c r="T12" s="4"/>
      <c r="U12" s="4"/>
      <c r="V12" s="4"/>
    </row>
    <row r="13" spans="1:22" ht="14.65" customHeight="1">
      <c r="A13" s="435"/>
      <c r="B13" s="435"/>
      <c r="C13" s="435"/>
      <c r="D13" s="435"/>
      <c r="E13" s="435"/>
      <c r="F13" s="207"/>
      <c r="G13" s="207"/>
      <c r="H13" s="207"/>
      <c r="I13" s="207"/>
      <c r="J13" s="207"/>
      <c r="K13" s="207"/>
      <c r="L13" s="207"/>
      <c r="M13" s="207"/>
      <c r="N13" s="207"/>
      <c r="O13" s="207"/>
      <c r="P13" s="207"/>
      <c r="Q13" s="4"/>
      <c r="R13" s="4"/>
      <c r="S13" s="4"/>
      <c r="T13" s="4"/>
      <c r="U13" s="4"/>
      <c r="V13" s="4"/>
    </row>
    <row r="14" spans="1:22">
      <c r="A14" s="435"/>
      <c r="B14" s="435"/>
      <c r="C14" s="435"/>
      <c r="D14" s="435"/>
      <c r="E14" s="435"/>
      <c r="F14" s="218">
        <v>2.5299999999999998</v>
      </c>
      <c r="G14" s="209"/>
      <c r="H14" s="210"/>
      <c r="I14" s="219">
        <v>0.13700000000000001</v>
      </c>
      <c r="J14" s="209"/>
      <c r="K14" s="210"/>
      <c r="L14" s="218">
        <v>1.33</v>
      </c>
      <c r="M14" s="209"/>
      <c r="N14" s="210"/>
      <c r="O14" s="218">
        <v>2.2000000000000002</v>
      </c>
      <c r="P14" s="210"/>
      <c r="Q14" s="4"/>
      <c r="R14" s="4"/>
      <c r="S14" s="4"/>
      <c r="T14" s="4"/>
      <c r="U14" s="4"/>
      <c r="V14" s="4"/>
    </row>
    <row r="15" spans="1:22">
      <c r="A15" s="435"/>
      <c r="B15" s="435"/>
      <c r="C15" s="435"/>
      <c r="D15" s="435"/>
      <c r="E15" s="435"/>
      <c r="F15" s="211"/>
      <c r="G15" s="212"/>
      <c r="H15" s="213"/>
      <c r="I15" s="211"/>
      <c r="J15" s="212"/>
      <c r="K15" s="213"/>
      <c r="L15" s="211"/>
      <c r="M15" s="212"/>
      <c r="N15" s="213"/>
      <c r="O15" s="211"/>
      <c r="P15" s="213"/>
      <c r="Q15" s="4"/>
      <c r="R15" s="4"/>
      <c r="S15" s="4"/>
      <c r="T15" s="4"/>
      <c r="U15" s="4"/>
      <c r="V15" s="4"/>
    </row>
    <row r="16" spans="1:22">
      <c r="A16" s="435"/>
      <c r="B16" s="435"/>
      <c r="C16" s="435"/>
      <c r="D16" s="435"/>
      <c r="E16" s="435"/>
      <c r="F16" s="214"/>
      <c r="G16" s="215"/>
      <c r="H16" s="216"/>
      <c r="I16" s="214"/>
      <c r="J16" s="215"/>
      <c r="K16" s="216"/>
      <c r="L16" s="214"/>
      <c r="M16" s="215"/>
      <c r="N16" s="216"/>
      <c r="O16" s="214"/>
      <c r="P16" s="216"/>
      <c r="Q16" s="4"/>
      <c r="R16" s="4"/>
      <c r="S16" s="4"/>
      <c r="T16" s="4"/>
      <c r="U16" s="4"/>
      <c r="V16" s="4"/>
    </row>
    <row r="17" spans="1:22">
      <c r="A17" s="435"/>
      <c r="B17" s="435"/>
      <c r="C17" s="435"/>
      <c r="D17" s="435"/>
      <c r="E17" s="435"/>
      <c r="F17" s="4"/>
      <c r="G17" s="4"/>
      <c r="H17" s="4"/>
      <c r="I17" s="4"/>
      <c r="J17" s="4"/>
      <c r="K17" s="4"/>
      <c r="L17" s="4"/>
      <c r="M17" s="4"/>
      <c r="N17" s="4"/>
      <c r="O17" s="4"/>
      <c r="P17" s="4"/>
      <c r="Q17" s="4"/>
      <c r="R17" s="4"/>
      <c r="S17" s="4"/>
      <c r="T17" s="4"/>
      <c r="U17" s="4"/>
      <c r="V17" s="4"/>
    </row>
    <row r="18" spans="1:22">
      <c r="A18" s="435"/>
      <c r="B18" s="435"/>
      <c r="C18" s="435"/>
      <c r="D18" s="435"/>
      <c r="E18" s="435"/>
      <c r="F18" s="220" t="s">
        <v>53</v>
      </c>
      <c r="G18" s="221"/>
      <c r="H18" s="221"/>
      <c r="I18" s="221"/>
      <c r="J18" s="221"/>
      <c r="K18" s="221"/>
      <c r="L18" s="221"/>
      <c r="M18" s="221"/>
      <c r="N18" s="221"/>
      <c r="O18" s="221"/>
      <c r="P18" s="222"/>
      <c r="Q18" s="4"/>
      <c r="R18" s="4"/>
      <c r="S18" s="4"/>
      <c r="T18" s="4"/>
      <c r="U18" s="4"/>
      <c r="V18" s="4"/>
    </row>
    <row r="19" spans="1:22">
      <c r="A19" s="435"/>
      <c r="B19" s="435"/>
      <c r="C19" s="435"/>
      <c r="D19" s="435"/>
      <c r="E19" s="435"/>
      <c r="F19" s="223"/>
      <c r="G19" s="224"/>
      <c r="H19" s="224"/>
      <c r="I19" s="224"/>
      <c r="J19" s="224"/>
      <c r="K19" s="224"/>
      <c r="L19" s="224"/>
      <c r="M19" s="224"/>
      <c r="N19" s="224"/>
      <c r="O19" s="224"/>
      <c r="P19" s="225"/>
      <c r="Q19" s="4"/>
      <c r="R19" s="4"/>
      <c r="S19" s="4"/>
      <c r="T19" s="4"/>
      <c r="U19" s="4"/>
      <c r="V19" s="4"/>
    </row>
    <row r="20" spans="1:22">
      <c r="A20" s="435"/>
      <c r="B20" s="435"/>
      <c r="C20" s="435"/>
      <c r="D20" s="435"/>
      <c r="E20" s="435"/>
      <c r="F20" s="223"/>
      <c r="G20" s="224"/>
      <c r="H20" s="224"/>
      <c r="I20" s="224"/>
      <c r="J20" s="224"/>
      <c r="K20" s="224"/>
      <c r="L20" s="224"/>
      <c r="M20" s="224"/>
      <c r="N20" s="224"/>
      <c r="O20" s="224"/>
      <c r="P20" s="225"/>
      <c r="Q20" s="4"/>
      <c r="R20" s="4"/>
      <c r="S20" s="4"/>
      <c r="T20" s="4"/>
      <c r="U20" s="4"/>
      <c r="V20" s="4"/>
    </row>
    <row r="21" spans="1:22">
      <c r="A21" s="435"/>
      <c r="B21" s="435"/>
      <c r="C21" s="435"/>
      <c r="D21" s="435"/>
      <c r="E21" s="435"/>
      <c r="F21" s="226"/>
      <c r="G21" s="227"/>
      <c r="H21" s="227"/>
      <c r="I21" s="227"/>
      <c r="J21" s="227"/>
      <c r="K21" s="227"/>
      <c r="L21" s="227"/>
      <c r="M21" s="227"/>
      <c r="N21" s="227"/>
      <c r="O21" s="227"/>
      <c r="P21" s="228"/>
      <c r="Q21" s="4"/>
      <c r="R21" s="4"/>
      <c r="S21" s="4"/>
      <c r="T21" s="4"/>
      <c r="U21" s="4"/>
      <c r="V21" s="4"/>
    </row>
    <row r="22" spans="1:22">
      <c r="A22" s="4"/>
      <c r="B22" s="4"/>
      <c r="C22" s="4"/>
      <c r="D22" s="4"/>
      <c r="E22" s="4"/>
      <c r="F22" s="4"/>
      <c r="G22" s="4"/>
      <c r="H22" s="4"/>
      <c r="I22" s="4"/>
      <c r="J22" s="4"/>
      <c r="K22" s="4"/>
      <c r="L22" s="4"/>
      <c r="M22" s="4"/>
      <c r="N22" s="4"/>
      <c r="O22" s="4"/>
      <c r="P22" s="4"/>
      <c r="Q22" s="4"/>
      <c r="R22" s="4"/>
      <c r="S22" s="4"/>
      <c r="T22" s="4"/>
      <c r="U22" s="4"/>
      <c r="V22" s="4"/>
    </row>
    <row r="23" spans="1:22" ht="16" customHeight="1">
      <c r="A23" s="125" t="s">
        <v>54</v>
      </c>
      <c r="B23" s="125"/>
      <c r="C23" s="125"/>
      <c r="D23" s="125"/>
      <c r="E23" s="125"/>
      <c r="F23" s="125"/>
      <c r="G23" s="125"/>
      <c r="H23" s="125"/>
      <c r="I23" s="125"/>
      <c r="J23" s="125"/>
      <c r="K23" s="125"/>
      <c r="L23" s="125"/>
      <c r="M23" s="125"/>
      <c r="N23" s="125"/>
      <c r="O23" s="125"/>
      <c r="P23" s="125"/>
      <c r="Q23" s="4"/>
      <c r="R23" s="4"/>
      <c r="S23" s="4"/>
      <c r="T23" s="4"/>
      <c r="U23" s="4"/>
      <c r="V23" s="4"/>
    </row>
    <row r="24" spans="1:22" ht="25.4" customHeight="1">
      <c r="A24" s="1" t="s">
        <v>55</v>
      </c>
      <c r="B24" s="2" t="s">
        <v>56</v>
      </c>
      <c r="C24" s="2" t="s">
        <v>57</v>
      </c>
      <c r="D24" s="2" t="s">
        <v>50</v>
      </c>
      <c r="E24" s="2" t="s">
        <v>58</v>
      </c>
      <c r="F24" s="2" t="s">
        <v>59</v>
      </c>
      <c r="G24" s="2" t="s">
        <v>60</v>
      </c>
      <c r="H24" s="2" t="s">
        <v>51</v>
      </c>
      <c r="I24" s="2" t="s">
        <v>61</v>
      </c>
      <c r="J24" s="2" t="s">
        <v>62</v>
      </c>
      <c r="K24" s="2" t="s">
        <v>63</v>
      </c>
      <c r="L24" s="3" t="s">
        <v>64</v>
      </c>
      <c r="M24" s="4"/>
      <c r="N24" s="15" t="s">
        <v>65</v>
      </c>
      <c r="O24" s="16" t="s">
        <v>66</v>
      </c>
      <c r="P24" s="17" t="s">
        <v>67</v>
      </c>
      <c r="Q24" s="4"/>
      <c r="R24" s="4"/>
      <c r="S24" s="4"/>
      <c r="T24" s="4"/>
      <c r="U24" s="4"/>
      <c r="V24" s="4"/>
    </row>
    <row r="25" spans="1:22" ht="23">
      <c r="A25" s="18" t="s">
        <v>68</v>
      </c>
      <c r="B25" s="19">
        <v>3.1</v>
      </c>
      <c r="C25" s="20">
        <v>0.18</v>
      </c>
      <c r="D25" s="20">
        <v>0.13</v>
      </c>
      <c r="E25" s="21">
        <f t="shared" ref="E25:E32" si="0">B25*D25</f>
        <v>0.40300000000000002</v>
      </c>
      <c r="F25" s="20">
        <v>0.11</v>
      </c>
      <c r="G25" s="19">
        <v>2.2999999999999998</v>
      </c>
      <c r="H25" s="19">
        <v>0.12</v>
      </c>
      <c r="I25" s="22">
        <v>300</v>
      </c>
      <c r="J25" s="19">
        <v>4.7</v>
      </c>
      <c r="K25" s="20">
        <v>0.16</v>
      </c>
      <c r="L25" s="8" t="s">
        <v>69</v>
      </c>
      <c r="M25" s="4"/>
      <c r="N25" s="6" t="s">
        <v>70</v>
      </c>
      <c r="O25" s="7" t="s">
        <v>71</v>
      </c>
      <c r="P25" s="8" t="s">
        <v>72</v>
      </c>
      <c r="Q25" s="4"/>
      <c r="R25" s="4"/>
      <c r="S25" s="4"/>
      <c r="T25" s="4"/>
      <c r="U25" s="4"/>
      <c r="V25" s="4"/>
    </row>
    <row r="26" spans="1:22" ht="23">
      <c r="A26" s="23" t="s">
        <v>73</v>
      </c>
      <c r="B26" s="24">
        <v>3.4</v>
      </c>
      <c r="C26" s="25">
        <v>0.09</v>
      </c>
      <c r="D26" s="25">
        <v>0.17</v>
      </c>
      <c r="E26" s="26">
        <f t="shared" si="0"/>
        <v>0.57800000000000007</v>
      </c>
      <c r="F26" s="25">
        <v>0.16</v>
      </c>
      <c r="G26" s="24">
        <v>2.7</v>
      </c>
      <c r="H26" s="24">
        <v>0.33</v>
      </c>
      <c r="I26" s="27">
        <v>390</v>
      </c>
      <c r="J26" s="24">
        <v>4.2</v>
      </c>
      <c r="K26" s="25">
        <v>0.19</v>
      </c>
      <c r="L26" s="11" t="s">
        <v>74</v>
      </c>
      <c r="M26" s="4"/>
      <c r="N26" s="9" t="s">
        <v>75</v>
      </c>
      <c r="O26" s="10" t="s">
        <v>76</v>
      </c>
      <c r="P26" s="11" t="s">
        <v>77</v>
      </c>
      <c r="Q26" s="4"/>
      <c r="R26" s="4"/>
      <c r="S26" s="4"/>
      <c r="T26" s="4"/>
      <c r="U26" s="4"/>
      <c r="V26" s="4"/>
    </row>
    <row r="27" spans="1:22" ht="23">
      <c r="A27" s="23" t="s">
        <v>78</v>
      </c>
      <c r="B27" s="24">
        <v>2.8</v>
      </c>
      <c r="C27" s="25">
        <v>7.0000000000000007E-2</v>
      </c>
      <c r="D27" s="25">
        <v>0.12</v>
      </c>
      <c r="E27" s="26">
        <f t="shared" si="0"/>
        <v>0.33599999999999997</v>
      </c>
      <c r="F27" s="25">
        <v>0.1</v>
      </c>
      <c r="G27" s="24">
        <v>2.2000000000000002</v>
      </c>
      <c r="H27" s="24">
        <v>0.15</v>
      </c>
      <c r="I27" s="27">
        <v>260</v>
      </c>
      <c r="J27" s="24">
        <v>3.4</v>
      </c>
      <c r="K27" s="25">
        <v>0.14000000000000001</v>
      </c>
      <c r="L27" s="11" t="s">
        <v>79</v>
      </c>
      <c r="M27" s="4"/>
      <c r="N27" s="9" t="s">
        <v>80</v>
      </c>
      <c r="O27" s="10" t="s">
        <v>81</v>
      </c>
      <c r="P27" s="11" t="s">
        <v>82</v>
      </c>
      <c r="Q27" s="4"/>
      <c r="R27" s="4"/>
      <c r="S27" s="4"/>
      <c r="T27" s="4"/>
      <c r="U27" s="4"/>
      <c r="V27" s="4"/>
    </row>
    <row r="28" spans="1:22" ht="23">
      <c r="A28" s="23" t="s">
        <v>83</v>
      </c>
      <c r="B28" s="24">
        <v>2.6</v>
      </c>
      <c r="C28" s="25">
        <v>0.06</v>
      </c>
      <c r="D28" s="25">
        <v>0.2</v>
      </c>
      <c r="E28" s="26">
        <f t="shared" si="0"/>
        <v>0.52</v>
      </c>
      <c r="F28" s="25">
        <v>0.22</v>
      </c>
      <c r="G28" s="24">
        <v>1.2</v>
      </c>
      <c r="H28" s="24">
        <v>0.34</v>
      </c>
      <c r="I28" s="27">
        <v>180</v>
      </c>
      <c r="J28" s="24">
        <v>3.1</v>
      </c>
      <c r="K28" s="25">
        <v>0.22</v>
      </c>
      <c r="L28" s="11" t="s">
        <v>84</v>
      </c>
      <c r="M28" s="4"/>
      <c r="N28" s="9" t="s">
        <v>85</v>
      </c>
      <c r="O28" s="10" t="s">
        <v>86</v>
      </c>
      <c r="P28" s="11" t="s">
        <v>87</v>
      </c>
      <c r="Q28" s="4"/>
      <c r="R28" s="4"/>
      <c r="S28" s="4"/>
      <c r="T28" s="4"/>
      <c r="U28" s="4"/>
      <c r="V28" s="4"/>
    </row>
    <row r="29" spans="1:22" ht="23">
      <c r="A29" s="23" t="s">
        <v>88</v>
      </c>
      <c r="B29" s="24">
        <v>2.2000000000000002</v>
      </c>
      <c r="C29" s="25">
        <v>0.04</v>
      </c>
      <c r="D29" s="25">
        <v>0.1</v>
      </c>
      <c r="E29" s="26">
        <f t="shared" si="0"/>
        <v>0.22000000000000003</v>
      </c>
      <c r="F29" s="25">
        <v>0.09</v>
      </c>
      <c r="G29" s="24">
        <v>1.7</v>
      </c>
      <c r="H29" s="24">
        <v>0.08</v>
      </c>
      <c r="I29" s="27">
        <v>280</v>
      </c>
      <c r="J29" s="24">
        <v>2.2999999999999998</v>
      </c>
      <c r="K29" s="25">
        <v>0.11</v>
      </c>
      <c r="L29" s="11" t="s">
        <v>89</v>
      </c>
      <c r="M29" s="4"/>
      <c r="N29" s="9" t="s">
        <v>90</v>
      </c>
      <c r="O29" s="10" t="s">
        <v>91</v>
      </c>
      <c r="P29" s="11" t="s">
        <v>92</v>
      </c>
      <c r="Q29" s="4"/>
      <c r="R29" s="4"/>
      <c r="S29" s="4"/>
      <c r="T29" s="4"/>
      <c r="U29" s="4"/>
      <c r="V29" s="4"/>
    </row>
    <row r="30" spans="1:22" ht="23">
      <c r="A30" s="23" t="s">
        <v>93</v>
      </c>
      <c r="B30" s="24">
        <v>1.8</v>
      </c>
      <c r="C30" s="25">
        <v>0.08</v>
      </c>
      <c r="D30" s="25">
        <v>0.11</v>
      </c>
      <c r="E30" s="26">
        <f t="shared" si="0"/>
        <v>0.19800000000000001</v>
      </c>
      <c r="F30" s="25">
        <v>0.12</v>
      </c>
      <c r="G30" s="24">
        <v>1.4</v>
      </c>
      <c r="H30" s="24">
        <v>0.1</v>
      </c>
      <c r="I30" s="27">
        <v>220</v>
      </c>
      <c r="J30" s="24">
        <v>2.2999999999999998</v>
      </c>
      <c r="K30" s="25">
        <v>0.14000000000000001</v>
      </c>
      <c r="L30" s="11" t="s">
        <v>94</v>
      </c>
      <c r="M30" s="4"/>
      <c r="N30" s="9" t="s">
        <v>95</v>
      </c>
      <c r="O30" s="10" t="s">
        <v>96</v>
      </c>
      <c r="P30" s="11" t="s">
        <v>97</v>
      </c>
      <c r="Q30" s="4"/>
      <c r="R30" s="4"/>
      <c r="S30" s="4"/>
      <c r="T30" s="4"/>
      <c r="U30" s="4"/>
      <c r="V30" s="4"/>
    </row>
    <row r="31" spans="1:22" ht="23">
      <c r="A31" s="23" t="s">
        <v>98</v>
      </c>
      <c r="B31" s="24">
        <v>1.5</v>
      </c>
      <c r="C31" s="25">
        <v>0.02</v>
      </c>
      <c r="D31" s="25">
        <v>0.14000000000000001</v>
      </c>
      <c r="E31" s="26">
        <f t="shared" si="0"/>
        <v>0.21000000000000002</v>
      </c>
      <c r="F31" s="25">
        <v>0.15</v>
      </c>
      <c r="G31" s="24">
        <v>0.8</v>
      </c>
      <c r="H31" s="24">
        <v>0.14000000000000001</v>
      </c>
      <c r="I31" s="27">
        <v>180</v>
      </c>
      <c r="J31" s="24">
        <v>1.4</v>
      </c>
      <c r="K31" s="25">
        <v>0.15</v>
      </c>
      <c r="L31" s="11" t="s">
        <v>99</v>
      </c>
      <c r="M31" s="4"/>
      <c r="N31" s="9" t="s">
        <v>100</v>
      </c>
      <c r="O31" s="10" t="s">
        <v>101</v>
      </c>
      <c r="P31" s="11" t="s">
        <v>102</v>
      </c>
      <c r="Q31" s="4"/>
      <c r="R31" s="4"/>
      <c r="S31" s="4"/>
      <c r="T31" s="4"/>
      <c r="U31" s="4"/>
      <c r="V31" s="4"/>
    </row>
    <row r="32" spans="1:22" ht="23">
      <c r="A32" s="23" t="s">
        <v>103</v>
      </c>
      <c r="B32" s="24">
        <v>1</v>
      </c>
      <c r="C32" s="25">
        <v>-0.08</v>
      </c>
      <c r="D32" s="25">
        <v>0.06</v>
      </c>
      <c r="E32" s="26">
        <f t="shared" si="0"/>
        <v>0.06</v>
      </c>
      <c r="F32" s="25">
        <v>0.05</v>
      </c>
      <c r="G32" s="24">
        <v>0.9</v>
      </c>
      <c r="H32" s="24">
        <v>7.0000000000000007E-2</v>
      </c>
      <c r="I32" s="27">
        <v>140</v>
      </c>
      <c r="J32" s="24">
        <v>0.5</v>
      </c>
      <c r="K32" s="25">
        <v>0.08</v>
      </c>
      <c r="L32" s="11" t="s">
        <v>104</v>
      </c>
      <c r="M32" s="4"/>
      <c r="N32" s="12" t="s">
        <v>105</v>
      </c>
      <c r="O32" s="13" t="s">
        <v>106</v>
      </c>
      <c r="P32" s="14" t="s">
        <v>107</v>
      </c>
      <c r="Q32" s="4"/>
      <c r="R32" s="4"/>
      <c r="S32" s="4"/>
      <c r="T32" s="4"/>
      <c r="U32" s="4"/>
      <c r="V32" s="4"/>
    </row>
    <row r="33" spans="1:22">
      <c r="A33" s="28" t="s">
        <v>108</v>
      </c>
      <c r="B33" s="29">
        <f>SUM(B25:B32)</f>
        <v>18.400000000000002</v>
      </c>
      <c r="C33" s="30"/>
      <c r="D33" s="30"/>
      <c r="E33" s="31">
        <f>SUM(E25:E32)</f>
        <v>2.5250000000000004</v>
      </c>
      <c r="F33" s="30"/>
      <c r="G33" s="29">
        <f>SUM(G25:G32)</f>
        <v>13.200000000000001</v>
      </c>
      <c r="H33" s="29">
        <f>SUM(H25:H32)</f>
        <v>1.3300000000000003</v>
      </c>
      <c r="I33" s="32">
        <f>SUM(I25:I32)</f>
        <v>1950</v>
      </c>
      <c r="J33" s="29">
        <f>SUM(J25:J32)</f>
        <v>21.9</v>
      </c>
      <c r="K33" s="30"/>
      <c r="L33" s="33"/>
      <c r="M33" s="4"/>
      <c r="N33" s="4"/>
      <c r="O33" s="4"/>
      <c r="P33" s="4"/>
      <c r="Q33" s="4"/>
      <c r="R33" s="4"/>
      <c r="S33" s="4"/>
      <c r="T33" s="4"/>
      <c r="U33" s="4"/>
      <c r="V33" s="4"/>
    </row>
    <row r="34" spans="1:22">
      <c r="A34" s="4"/>
      <c r="B34" s="4"/>
      <c r="C34" s="4"/>
      <c r="D34" s="4"/>
      <c r="E34" s="4"/>
      <c r="F34" s="4"/>
      <c r="G34" s="4"/>
      <c r="H34" s="4"/>
      <c r="I34" s="4"/>
      <c r="J34" s="4"/>
      <c r="K34" s="4"/>
      <c r="L34" s="4"/>
      <c r="M34" s="4"/>
      <c r="N34" s="4"/>
      <c r="O34" s="4"/>
      <c r="P34" s="4"/>
      <c r="Q34" s="4"/>
      <c r="R34" s="4"/>
      <c r="S34" s="4"/>
      <c r="T34" s="4"/>
      <c r="U34" s="4"/>
      <c r="V34" s="4"/>
    </row>
    <row r="35" spans="1:22">
      <c r="A35" s="4"/>
      <c r="B35" s="4"/>
      <c r="C35" s="4"/>
      <c r="D35" s="4"/>
      <c r="E35" s="4"/>
      <c r="F35" s="4"/>
      <c r="G35" s="4"/>
      <c r="H35" s="4"/>
      <c r="I35" s="4"/>
      <c r="J35" s="4"/>
      <c r="K35" s="4"/>
      <c r="L35" s="4"/>
      <c r="M35" s="4"/>
      <c r="N35" s="4"/>
      <c r="O35" s="4"/>
      <c r="P35" s="4"/>
      <c r="Q35" s="4"/>
      <c r="R35" s="4"/>
      <c r="S35" s="4"/>
      <c r="T35" s="4"/>
      <c r="U35" s="4"/>
      <c r="V35" s="4"/>
    </row>
    <row r="36" spans="1:22" ht="16" customHeight="1">
      <c r="A36" s="4"/>
      <c r="B36" s="4"/>
      <c r="C36" s="4"/>
      <c r="D36" s="4"/>
      <c r="E36" s="4"/>
      <c r="F36" s="4"/>
      <c r="G36" s="4"/>
      <c r="H36" s="4"/>
      <c r="I36" s="4"/>
      <c r="J36" s="229" t="s">
        <v>109</v>
      </c>
      <c r="K36" s="229"/>
      <c r="L36" s="229"/>
      <c r="M36" s="229"/>
      <c r="N36" s="229"/>
      <c r="O36" s="229"/>
      <c r="P36" s="229"/>
      <c r="Q36" s="4"/>
      <c r="R36" s="4"/>
      <c r="S36" s="4"/>
      <c r="T36" s="4"/>
      <c r="U36" s="4"/>
      <c r="V36" s="4"/>
    </row>
    <row r="37" spans="1:22">
      <c r="A37" s="4"/>
      <c r="B37" s="4"/>
      <c r="C37" s="4"/>
      <c r="D37" s="4"/>
      <c r="E37" s="4"/>
      <c r="F37" s="4"/>
      <c r="G37" s="4"/>
      <c r="H37" s="4"/>
      <c r="I37" s="4"/>
      <c r="J37" s="230" t="s">
        <v>110</v>
      </c>
      <c r="K37" s="231"/>
      <c r="L37" s="231"/>
      <c r="M37" s="231"/>
      <c r="N37" s="231"/>
      <c r="O37" s="231"/>
      <c r="P37" s="232"/>
      <c r="Q37" s="4"/>
      <c r="R37" s="4"/>
      <c r="S37" s="4"/>
      <c r="T37" s="4"/>
      <c r="U37" s="4"/>
      <c r="V37" s="4"/>
    </row>
    <row r="38" spans="1:22">
      <c r="A38" s="4"/>
      <c r="B38" s="4"/>
      <c r="C38" s="4"/>
      <c r="D38" s="4"/>
      <c r="E38" s="4"/>
      <c r="F38" s="4"/>
      <c r="G38" s="4"/>
      <c r="H38" s="4"/>
      <c r="I38" s="4"/>
      <c r="J38" s="233"/>
      <c r="K38" s="234"/>
      <c r="L38" s="234"/>
      <c r="M38" s="234"/>
      <c r="N38" s="234"/>
      <c r="O38" s="234"/>
      <c r="P38" s="235"/>
      <c r="Q38" s="4"/>
      <c r="R38" s="4"/>
      <c r="S38" s="4"/>
      <c r="T38" s="4"/>
      <c r="U38" s="4"/>
      <c r="V38" s="4"/>
    </row>
    <row r="39" spans="1:22">
      <c r="A39" s="4"/>
      <c r="B39" s="4"/>
      <c r="C39" s="4"/>
      <c r="D39" s="4"/>
      <c r="E39" s="4"/>
      <c r="F39" s="4"/>
      <c r="G39" s="4"/>
      <c r="H39" s="4"/>
      <c r="I39" s="4"/>
      <c r="J39" s="233"/>
      <c r="K39" s="234"/>
      <c r="L39" s="234"/>
      <c r="M39" s="234"/>
      <c r="N39" s="234"/>
      <c r="O39" s="234"/>
      <c r="P39" s="235"/>
      <c r="Q39" s="4"/>
      <c r="R39" s="4"/>
      <c r="S39" s="4"/>
      <c r="T39" s="4"/>
      <c r="U39" s="4"/>
      <c r="V39" s="4"/>
    </row>
    <row r="40" spans="1:22">
      <c r="A40" s="4"/>
      <c r="B40" s="4"/>
      <c r="C40" s="4"/>
      <c r="D40" s="4"/>
      <c r="E40" s="4"/>
      <c r="F40" s="4"/>
      <c r="G40" s="4"/>
      <c r="H40" s="4"/>
      <c r="I40" s="4"/>
      <c r="J40" s="233"/>
      <c r="K40" s="234"/>
      <c r="L40" s="234"/>
      <c r="M40" s="234"/>
      <c r="N40" s="234"/>
      <c r="O40" s="234"/>
      <c r="P40" s="235"/>
      <c r="Q40" s="4"/>
      <c r="R40" s="4"/>
      <c r="S40" s="4"/>
      <c r="T40" s="4"/>
      <c r="U40" s="4"/>
      <c r="V40" s="4"/>
    </row>
    <row r="41" spans="1:22">
      <c r="A41" s="4"/>
      <c r="B41" s="4"/>
      <c r="C41" s="4"/>
      <c r="D41" s="4"/>
      <c r="E41" s="4"/>
      <c r="F41" s="4"/>
      <c r="G41" s="4"/>
      <c r="H41" s="4"/>
      <c r="I41" s="4"/>
      <c r="J41" s="233"/>
      <c r="K41" s="234"/>
      <c r="L41" s="234"/>
      <c r="M41" s="234"/>
      <c r="N41" s="234"/>
      <c r="O41" s="234"/>
      <c r="P41" s="235"/>
      <c r="Q41" s="4"/>
      <c r="R41" s="4"/>
      <c r="S41" s="4"/>
      <c r="T41" s="4"/>
      <c r="U41" s="4"/>
      <c r="V41" s="4"/>
    </row>
    <row r="42" spans="1:22">
      <c r="A42" s="4"/>
      <c r="B42" s="4"/>
      <c r="C42" s="4"/>
      <c r="D42" s="4"/>
      <c r="E42" s="4"/>
      <c r="F42" s="4"/>
      <c r="G42" s="4"/>
      <c r="H42" s="4"/>
      <c r="I42" s="4"/>
      <c r="J42" s="233"/>
      <c r="K42" s="234"/>
      <c r="L42" s="234"/>
      <c r="M42" s="234"/>
      <c r="N42" s="234"/>
      <c r="O42" s="234"/>
      <c r="P42" s="235"/>
      <c r="Q42" s="4"/>
      <c r="R42" s="4"/>
      <c r="S42" s="4"/>
      <c r="T42" s="4"/>
      <c r="U42" s="4"/>
      <c r="V42" s="4"/>
    </row>
    <row r="43" spans="1:22">
      <c r="A43" s="4"/>
      <c r="B43" s="4"/>
      <c r="C43" s="4"/>
      <c r="D43" s="4"/>
      <c r="E43" s="4"/>
      <c r="F43" s="4"/>
      <c r="G43" s="4"/>
      <c r="H43" s="4"/>
      <c r="I43" s="4"/>
      <c r="J43" s="236"/>
      <c r="K43" s="237"/>
      <c r="L43" s="237"/>
      <c r="M43" s="237"/>
      <c r="N43" s="237"/>
      <c r="O43" s="237"/>
      <c r="P43" s="238"/>
      <c r="Q43" s="4"/>
      <c r="R43" s="4"/>
      <c r="S43" s="4"/>
      <c r="T43" s="4"/>
      <c r="U43" s="4"/>
      <c r="V43" s="4"/>
    </row>
    <row r="44" spans="1:22">
      <c r="A44" s="4"/>
      <c r="B44" s="4"/>
      <c r="C44" s="4"/>
      <c r="D44" s="4"/>
      <c r="E44" s="4"/>
      <c r="F44" s="4"/>
      <c r="G44" s="4"/>
      <c r="H44" s="4"/>
      <c r="I44" s="4"/>
      <c r="J44" s="4"/>
      <c r="K44" s="4"/>
      <c r="L44" s="4"/>
      <c r="M44" s="4"/>
      <c r="N44" s="4"/>
      <c r="O44" s="4"/>
      <c r="P44" s="4"/>
      <c r="Q44" s="4"/>
      <c r="R44" s="4"/>
      <c r="S44" s="4"/>
      <c r="T44" s="4"/>
      <c r="U44" s="4"/>
      <c r="V44" s="4"/>
    </row>
    <row r="45" spans="1:22">
      <c r="A45" s="4"/>
      <c r="B45" s="4"/>
      <c r="C45" s="4"/>
      <c r="D45" s="4"/>
      <c r="E45" s="4"/>
      <c r="F45" s="4"/>
      <c r="G45" s="4"/>
      <c r="H45" s="4"/>
      <c r="I45" s="4"/>
      <c r="J45" s="239" t="s">
        <v>111</v>
      </c>
      <c r="K45" s="240"/>
      <c r="L45" s="240"/>
      <c r="M45" s="240"/>
      <c r="N45" s="240"/>
      <c r="O45" s="240"/>
      <c r="P45" s="241"/>
      <c r="Q45" s="4"/>
      <c r="R45" s="4"/>
      <c r="S45" s="4"/>
      <c r="T45" s="4"/>
      <c r="U45" s="4"/>
      <c r="V45" s="4"/>
    </row>
    <row r="46" spans="1:22">
      <c r="A46" s="4"/>
      <c r="B46" s="4"/>
      <c r="C46" s="4"/>
      <c r="D46" s="4"/>
      <c r="E46" s="4"/>
      <c r="F46" s="4"/>
      <c r="G46" s="4"/>
      <c r="H46" s="4"/>
      <c r="I46" s="4"/>
      <c r="J46" s="242"/>
      <c r="K46" s="243"/>
      <c r="L46" s="243"/>
      <c r="M46" s="243"/>
      <c r="N46" s="243"/>
      <c r="O46" s="243"/>
      <c r="P46" s="244"/>
      <c r="Q46" s="4"/>
      <c r="R46" s="4"/>
      <c r="S46" s="4"/>
      <c r="T46" s="4"/>
      <c r="U46" s="4"/>
      <c r="V46" s="4"/>
    </row>
    <row r="47" spans="1:22">
      <c r="A47" s="4"/>
      <c r="B47" s="4"/>
      <c r="C47" s="4"/>
      <c r="D47" s="4"/>
      <c r="E47" s="4"/>
      <c r="F47" s="4"/>
      <c r="G47" s="4"/>
      <c r="H47" s="4"/>
      <c r="I47" s="4"/>
      <c r="J47" s="242"/>
      <c r="K47" s="243"/>
      <c r="L47" s="243"/>
      <c r="M47" s="243"/>
      <c r="N47" s="243"/>
      <c r="O47" s="243"/>
      <c r="P47" s="244"/>
      <c r="Q47" s="4"/>
      <c r="R47" s="4"/>
      <c r="S47" s="4"/>
      <c r="T47" s="4"/>
      <c r="U47" s="4"/>
      <c r="V47" s="4"/>
    </row>
    <row r="48" spans="1:22">
      <c r="A48" s="4"/>
      <c r="B48" s="4"/>
      <c r="C48" s="4"/>
      <c r="D48" s="4"/>
      <c r="E48" s="4"/>
      <c r="F48" s="4"/>
      <c r="G48" s="4"/>
      <c r="H48" s="4"/>
      <c r="I48" s="4"/>
      <c r="J48" s="242"/>
      <c r="K48" s="243"/>
      <c r="L48" s="243"/>
      <c r="M48" s="243"/>
      <c r="N48" s="243"/>
      <c r="O48" s="243"/>
      <c r="P48" s="244"/>
      <c r="Q48" s="4"/>
      <c r="R48" s="4"/>
      <c r="S48" s="4"/>
      <c r="T48" s="4"/>
      <c r="U48" s="4"/>
      <c r="V48" s="4"/>
    </row>
    <row r="49" spans="1:22">
      <c r="A49" s="4"/>
      <c r="B49" s="4"/>
      <c r="C49" s="4"/>
      <c r="D49" s="4"/>
      <c r="E49" s="4"/>
      <c r="F49" s="4"/>
      <c r="G49" s="4"/>
      <c r="H49" s="4"/>
      <c r="I49" s="4"/>
      <c r="J49" s="242"/>
      <c r="K49" s="243"/>
      <c r="L49" s="243"/>
      <c r="M49" s="243"/>
      <c r="N49" s="243"/>
      <c r="O49" s="243"/>
      <c r="P49" s="244"/>
      <c r="Q49" s="4"/>
      <c r="R49" s="4"/>
      <c r="S49" s="4"/>
      <c r="T49" s="4"/>
      <c r="U49" s="4"/>
      <c r="V49" s="4"/>
    </row>
    <row r="50" spans="1:22">
      <c r="A50" s="4"/>
      <c r="B50" s="4"/>
      <c r="C50" s="4"/>
      <c r="D50" s="4"/>
      <c r="E50" s="4"/>
      <c r="F50" s="4"/>
      <c r="G50" s="4"/>
      <c r="H50" s="4"/>
      <c r="I50" s="4"/>
      <c r="J50" s="242"/>
      <c r="K50" s="243"/>
      <c r="L50" s="243"/>
      <c r="M50" s="243"/>
      <c r="N50" s="243"/>
      <c r="O50" s="243"/>
      <c r="P50" s="244"/>
      <c r="Q50" s="4"/>
      <c r="R50" s="4"/>
      <c r="S50" s="4"/>
      <c r="T50" s="4"/>
      <c r="U50" s="4"/>
      <c r="V50" s="4"/>
    </row>
    <row r="51" spans="1:22">
      <c r="A51" s="4"/>
      <c r="B51" s="4"/>
      <c r="C51" s="4"/>
      <c r="D51" s="4"/>
      <c r="E51" s="4"/>
      <c r="F51" s="4"/>
      <c r="G51" s="4"/>
      <c r="H51" s="4"/>
      <c r="I51" s="4"/>
      <c r="J51" s="245"/>
      <c r="K51" s="246"/>
      <c r="L51" s="246"/>
      <c r="M51" s="246"/>
      <c r="N51" s="246"/>
      <c r="O51" s="246"/>
      <c r="P51" s="247"/>
      <c r="Q51" s="4"/>
      <c r="R51" s="4"/>
      <c r="S51" s="4"/>
      <c r="T51" s="4"/>
      <c r="U51" s="4"/>
      <c r="V51" s="4"/>
    </row>
    <row r="52" spans="1:22">
      <c r="A52" s="4"/>
      <c r="B52" s="4"/>
      <c r="C52" s="4"/>
      <c r="D52" s="4"/>
      <c r="E52" s="4"/>
      <c r="F52" s="4"/>
      <c r="G52" s="4"/>
      <c r="H52" s="4"/>
      <c r="I52" s="4"/>
      <c r="J52" s="4"/>
      <c r="K52" s="4"/>
      <c r="L52" s="4"/>
      <c r="M52" s="4"/>
      <c r="N52" s="4"/>
      <c r="O52" s="4"/>
      <c r="P52" s="4"/>
      <c r="Q52" s="4"/>
      <c r="R52" s="4"/>
      <c r="S52" s="4"/>
      <c r="T52" s="4"/>
      <c r="U52" s="4"/>
      <c r="V52" s="4"/>
    </row>
    <row r="53" spans="1:22" ht="13.4" customHeight="1">
      <c r="A53" s="206" t="s">
        <v>112</v>
      </c>
      <c r="B53" s="206"/>
      <c r="C53" s="206"/>
      <c r="D53" s="206"/>
      <c r="E53" s="206"/>
      <c r="F53" s="206"/>
      <c r="G53" s="206"/>
      <c r="H53" s="206"/>
      <c r="I53" s="206"/>
      <c r="J53" s="206"/>
      <c r="K53" s="206"/>
      <c r="L53" s="206"/>
      <c r="M53" s="206"/>
      <c r="N53" s="206"/>
      <c r="O53" s="206"/>
      <c r="P53" s="206"/>
      <c r="Q53" s="4"/>
      <c r="R53" s="4"/>
      <c r="S53" s="4"/>
      <c r="T53" s="4"/>
      <c r="U53" s="4"/>
      <c r="V53" s="4"/>
    </row>
    <row r="54" spans="1:22">
      <c r="A54" s="4"/>
      <c r="B54" s="4"/>
      <c r="C54" s="4"/>
      <c r="D54" s="4"/>
      <c r="E54" s="4"/>
      <c r="F54" s="4"/>
      <c r="G54" s="4"/>
      <c r="H54" s="4"/>
      <c r="I54" s="4"/>
      <c r="J54" s="4"/>
      <c r="K54" s="4"/>
      <c r="L54" s="4"/>
      <c r="M54" s="4"/>
      <c r="N54" s="4"/>
      <c r="O54" s="4"/>
      <c r="P54" s="4"/>
      <c r="Q54" s="4"/>
      <c r="R54" s="4"/>
      <c r="S54" s="4"/>
      <c r="T54" s="4"/>
      <c r="U54" s="4"/>
      <c r="V54" s="4"/>
    </row>
    <row r="55" spans="1:22">
      <c r="A55" s="4"/>
      <c r="B55" s="4"/>
      <c r="C55" s="4"/>
      <c r="D55" s="4"/>
      <c r="E55" s="4"/>
      <c r="F55" s="4"/>
      <c r="G55" s="4"/>
      <c r="H55" s="4"/>
      <c r="I55" s="4"/>
      <c r="J55" s="4"/>
      <c r="K55" s="4"/>
      <c r="L55" s="4"/>
      <c r="M55" s="4"/>
      <c r="N55" s="4"/>
      <c r="O55" s="4"/>
      <c r="P55" s="4"/>
      <c r="Q55" s="4"/>
      <c r="R55" s="4"/>
      <c r="S55" s="4"/>
      <c r="T55" s="4"/>
      <c r="U55" s="4"/>
      <c r="V55" s="4"/>
    </row>
    <row r="56" spans="1:22">
      <c r="A56" s="4"/>
      <c r="B56" s="4"/>
      <c r="C56" s="4"/>
      <c r="D56" s="4"/>
      <c r="E56" s="4"/>
      <c r="F56" s="4"/>
      <c r="G56" s="4"/>
      <c r="H56" s="4"/>
      <c r="I56" s="4"/>
      <c r="J56" s="4"/>
      <c r="K56" s="4"/>
      <c r="L56" s="4"/>
      <c r="M56" s="4"/>
      <c r="N56" s="4"/>
      <c r="O56" s="4"/>
      <c r="P56" s="4"/>
      <c r="Q56" s="4"/>
      <c r="R56" s="4"/>
      <c r="S56" s="4"/>
      <c r="T56" s="4"/>
      <c r="U56" s="4"/>
      <c r="V56" s="4"/>
    </row>
    <row r="57" spans="1:22">
      <c r="A57" s="4"/>
      <c r="B57" s="4"/>
      <c r="C57" s="4"/>
      <c r="D57" s="4"/>
      <c r="E57" s="4"/>
      <c r="F57" s="4"/>
      <c r="G57" s="4"/>
      <c r="H57" s="4"/>
      <c r="I57" s="4"/>
      <c r="J57" s="4"/>
      <c r="K57" s="4"/>
      <c r="L57" s="4"/>
      <c r="M57" s="4"/>
      <c r="N57" s="4"/>
      <c r="O57" s="4"/>
      <c r="P57" s="4"/>
      <c r="Q57" s="4"/>
      <c r="R57" s="4"/>
      <c r="S57" s="4"/>
      <c r="T57" s="4"/>
      <c r="U57" s="4"/>
      <c r="V57" s="4"/>
    </row>
    <row r="58" spans="1:22">
      <c r="A58" s="4"/>
      <c r="B58" s="4"/>
      <c r="C58" s="4"/>
      <c r="D58" s="4"/>
      <c r="E58" s="4"/>
      <c r="F58" s="4"/>
      <c r="G58" s="4"/>
      <c r="H58" s="4"/>
      <c r="I58" s="4"/>
      <c r="J58" s="4"/>
      <c r="K58" s="4"/>
      <c r="L58" s="4"/>
      <c r="M58" s="4"/>
      <c r="N58" s="4"/>
      <c r="O58" s="4"/>
      <c r="P58" s="4"/>
      <c r="Q58" s="4"/>
      <c r="R58" s="4"/>
      <c r="S58" s="4"/>
      <c r="T58" s="4"/>
      <c r="U58" s="4"/>
      <c r="V58" s="4"/>
    </row>
    <row r="59" spans="1:22">
      <c r="A59" s="4"/>
      <c r="B59" s="4"/>
      <c r="C59" s="4"/>
      <c r="D59" s="4"/>
      <c r="E59" s="4"/>
      <c r="F59" s="4"/>
      <c r="G59" s="4"/>
      <c r="H59" s="4"/>
      <c r="I59" s="4"/>
      <c r="J59" s="4"/>
      <c r="K59" s="4"/>
      <c r="L59" s="4"/>
      <c r="M59" s="4"/>
      <c r="N59" s="4"/>
      <c r="O59" s="4"/>
      <c r="P59" s="4"/>
      <c r="Q59" s="4"/>
      <c r="R59" s="4"/>
      <c r="S59" s="4"/>
      <c r="T59" s="4"/>
      <c r="U59" s="4"/>
      <c r="V59" s="4"/>
    </row>
    <row r="60" spans="1:22">
      <c r="A60" s="4"/>
      <c r="B60" s="4"/>
      <c r="C60" s="4"/>
      <c r="D60" s="4"/>
      <c r="E60" s="4"/>
      <c r="F60" s="4"/>
      <c r="G60" s="4"/>
      <c r="H60" s="4"/>
      <c r="I60" s="4"/>
      <c r="J60" s="4"/>
      <c r="K60" s="4"/>
      <c r="L60" s="4"/>
      <c r="M60" s="4"/>
      <c r="N60" s="4"/>
      <c r="O60" s="4"/>
      <c r="P60" s="4"/>
      <c r="Q60" s="4"/>
      <c r="R60" s="4"/>
      <c r="S60" s="4"/>
      <c r="T60" s="4"/>
      <c r="U60" s="4"/>
      <c r="V60" s="4"/>
    </row>
    <row r="61" spans="1:22">
      <c r="A61" s="4"/>
      <c r="B61" s="4"/>
      <c r="C61" s="4"/>
      <c r="D61" s="4"/>
      <c r="E61" s="4"/>
      <c r="F61" s="4"/>
      <c r="G61" s="4"/>
      <c r="H61" s="4"/>
      <c r="I61" s="4"/>
      <c r="J61" s="4"/>
      <c r="K61" s="4"/>
      <c r="L61" s="4"/>
      <c r="M61" s="4"/>
      <c r="N61" s="4"/>
      <c r="O61" s="4"/>
      <c r="P61" s="4"/>
      <c r="Q61" s="4"/>
      <c r="R61" s="4"/>
      <c r="S61" s="4"/>
      <c r="T61" s="4"/>
      <c r="U61" s="4"/>
      <c r="V61" s="4"/>
    </row>
    <row r="62" spans="1:22">
      <c r="A62" s="4"/>
      <c r="B62" s="4"/>
      <c r="C62" s="4"/>
      <c r="D62" s="4"/>
      <c r="E62" s="4"/>
      <c r="F62" s="4"/>
      <c r="G62" s="4"/>
      <c r="H62" s="4"/>
      <c r="I62" s="4"/>
      <c r="J62" s="4"/>
      <c r="K62" s="4"/>
      <c r="L62" s="4"/>
      <c r="M62" s="4"/>
      <c r="N62" s="4"/>
      <c r="O62" s="4"/>
      <c r="P62" s="4"/>
      <c r="Q62" s="4"/>
      <c r="R62" s="4"/>
      <c r="S62" s="4"/>
      <c r="T62" s="4"/>
      <c r="U62" s="4"/>
      <c r="V62" s="4"/>
    </row>
    <row r="63" spans="1:22">
      <c r="A63" s="4"/>
      <c r="B63" s="4"/>
      <c r="C63" s="4"/>
      <c r="D63" s="4"/>
      <c r="E63" s="4"/>
      <c r="F63" s="4"/>
      <c r="G63" s="4"/>
      <c r="H63" s="4"/>
      <c r="I63" s="4"/>
      <c r="J63" s="4"/>
      <c r="K63" s="4"/>
      <c r="L63" s="4"/>
      <c r="M63" s="4"/>
      <c r="N63" s="4"/>
      <c r="O63" s="4"/>
      <c r="P63" s="4"/>
      <c r="Q63" s="4"/>
      <c r="R63" s="4"/>
      <c r="S63" s="4"/>
      <c r="T63" s="4"/>
      <c r="U63" s="4"/>
      <c r="V63" s="4"/>
    </row>
    <row r="64" spans="1:22">
      <c r="A64" s="4"/>
      <c r="B64" s="4"/>
      <c r="C64" s="4"/>
      <c r="D64" s="4"/>
      <c r="E64" s="4"/>
      <c r="F64" s="4"/>
      <c r="G64" s="4"/>
      <c r="H64" s="4"/>
      <c r="I64" s="4"/>
      <c r="J64" s="4"/>
      <c r="K64" s="4"/>
      <c r="L64" s="4"/>
      <c r="M64" s="4"/>
      <c r="N64" s="4"/>
      <c r="O64" s="4"/>
      <c r="P64" s="4"/>
      <c r="Q64" s="4"/>
      <c r="R64" s="4"/>
      <c r="S64" s="4"/>
      <c r="T64" s="4"/>
      <c r="U64" s="4"/>
      <c r="V64" s="4"/>
    </row>
    <row r="65" spans="1:22">
      <c r="A65" s="4"/>
      <c r="B65" s="4"/>
      <c r="C65" s="4"/>
      <c r="D65" s="4"/>
      <c r="E65" s="4"/>
      <c r="F65" s="4"/>
      <c r="G65" s="4"/>
      <c r="H65" s="4"/>
      <c r="I65" s="4"/>
      <c r="J65" s="4"/>
      <c r="K65" s="4"/>
      <c r="L65" s="4"/>
      <c r="M65" s="4"/>
      <c r="N65" s="4"/>
      <c r="O65" s="4"/>
      <c r="P65" s="4"/>
      <c r="Q65" s="4"/>
      <c r="R65" s="4"/>
      <c r="S65" s="4"/>
      <c r="T65" s="4"/>
      <c r="U65" s="4"/>
      <c r="V65" s="4"/>
    </row>
    <row r="66" spans="1:22">
      <c r="A66" s="4"/>
      <c r="B66" s="4"/>
      <c r="C66" s="4"/>
      <c r="D66" s="4"/>
      <c r="E66" s="4"/>
      <c r="F66" s="4"/>
      <c r="G66" s="4"/>
      <c r="H66" s="4"/>
      <c r="I66" s="4"/>
      <c r="J66" s="4"/>
      <c r="K66" s="4"/>
      <c r="L66" s="4"/>
      <c r="M66" s="4"/>
      <c r="N66" s="4"/>
      <c r="O66" s="4"/>
      <c r="P66" s="4"/>
      <c r="Q66" s="4"/>
      <c r="R66" s="4"/>
      <c r="S66" s="4"/>
      <c r="T66" s="4"/>
      <c r="U66" s="4"/>
      <c r="V66" s="4"/>
    </row>
    <row r="67" spans="1:22">
      <c r="A67" s="4"/>
      <c r="B67" s="4"/>
      <c r="C67" s="4"/>
      <c r="D67" s="4"/>
      <c r="E67" s="4"/>
      <c r="F67" s="4"/>
      <c r="G67" s="4"/>
      <c r="H67" s="4"/>
      <c r="I67" s="4"/>
      <c r="J67" s="4"/>
      <c r="K67" s="4"/>
      <c r="L67" s="4"/>
      <c r="M67" s="4"/>
      <c r="N67" s="4"/>
      <c r="O67" s="4"/>
      <c r="P67" s="4"/>
      <c r="Q67" s="4"/>
      <c r="R67" s="4"/>
      <c r="S67" s="4"/>
      <c r="T67" s="4"/>
      <c r="U67" s="4"/>
      <c r="V67" s="4"/>
    </row>
    <row r="68" spans="1:22">
      <c r="A68" s="4"/>
      <c r="B68" s="4"/>
      <c r="C68" s="4"/>
      <c r="D68" s="4"/>
      <c r="E68" s="4"/>
      <c r="F68" s="4"/>
      <c r="G68" s="4"/>
      <c r="H68" s="4"/>
      <c r="I68" s="4"/>
      <c r="J68" s="4"/>
      <c r="K68" s="4"/>
      <c r="L68" s="4"/>
      <c r="M68" s="4"/>
      <c r="N68" s="4"/>
      <c r="O68" s="4"/>
      <c r="P68" s="4"/>
      <c r="Q68" s="4"/>
      <c r="R68" s="4"/>
      <c r="S68" s="4"/>
      <c r="T68" s="4"/>
      <c r="U68" s="4"/>
      <c r="V68" s="4"/>
    </row>
    <row r="69" spans="1:22">
      <c r="A69" s="4"/>
      <c r="B69" s="4"/>
      <c r="C69" s="4"/>
      <c r="D69" s="4"/>
      <c r="E69" s="4"/>
      <c r="F69" s="4"/>
      <c r="G69" s="4"/>
      <c r="H69" s="4"/>
      <c r="I69" s="4"/>
      <c r="J69" s="4"/>
      <c r="K69" s="4"/>
      <c r="L69" s="4"/>
      <c r="M69" s="4"/>
      <c r="N69" s="4"/>
      <c r="O69" s="4"/>
      <c r="P69" s="4"/>
      <c r="Q69" s="4"/>
      <c r="R69" s="4"/>
      <c r="S69" s="4"/>
      <c r="T69" s="4"/>
      <c r="U69" s="4"/>
      <c r="V69" s="4"/>
    </row>
    <row r="70" spans="1:22">
      <c r="A70" s="4"/>
      <c r="B70" s="4"/>
      <c r="C70" s="4"/>
      <c r="D70" s="4"/>
      <c r="E70" s="4"/>
      <c r="F70" s="4"/>
      <c r="G70" s="4"/>
      <c r="H70" s="4"/>
      <c r="I70" s="4"/>
      <c r="J70" s="4"/>
      <c r="K70" s="4"/>
      <c r="L70" s="4"/>
      <c r="M70" s="4"/>
      <c r="N70" s="4"/>
      <c r="O70" s="4"/>
      <c r="P70" s="4"/>
      <c r="Q70" s="4"/>
      <c r="R70" s="4"/>
      <c r="S70" s="4"/>
      <c r="T70" s="4"/>
      <c r="U70" s="4"/>
      <c r="V70" s="4"/>
    </row>
    <row r="71" spans="1:22">
      <c r="A71" s="4"/>
      <c r="B71" s="4"/>
      <c r="C71" s="4"/>
      <c r="D71" s="4"/>
      <c r="E71" s="4"/>
      <c r="F71" s="4"/>
      <c r="G71" s="4"/>
      <c r="H71" s="4"/>
      <c r="I71" s="4"/>
      <c r="J71" s="4"/>
      <c r="K71" s="4"/>
      <c r="L71" s="4"/>
      <c r="M71" s="4"/>
      <c r="N71" s="4"/>
      <c r="O71" s="4"/>
      <c r="P71" s="4"/>
      <c r="Q71" s="4"/>
      <c r="R71" s="4"/>
      <c r="S71" s="4"/>
      <c r="T71" s="4"/>
      <c r="U71" s="4"/>
      <c r="V71" s="4"/>
    </row>
    <row r="72" spans="1:22">
      <c r="A72" s="4"/>
      <c r="B72" s="4"/>
      <c r="C72" s="4"/>
      <c r="D72" s="4"/>
      <c r="E72" s="4"/>
      <c r="F72" s="4"/>
      <c r="G72" s="4"/>
      <c r="H72" s="4"/>
      <c r="I72" s="4"/>
      <c r="J72" s="4"/>
      <c r="K72" s="4"/>
      <c r="L72" s="4"/>
      <c r="M72" s="4"/>
      <c r="N72" s="4"/>
      <c r="O72" s="4"/>
      <c r="P72" s="4"/>
      <c r="Q72" s="4"/>
      <c r="R72" s="4"/>
      <c r="S72" s="4"/>
      <c r="T72" s="4"/>
      <c r="U72" s="4"/>
      <c r="V72" s="4"/>
    </row>
    <row r="73" spans="1:22">
      <c r="A73" s="4"/>
      <c r="B73" s="4"/>
      <c r="C73" s="4"/>
      <c r="D73" s="4"/>
      <c r="E73" s="4"/>
      <c r="F73" s="4"/>
      <c r="G73" s="4"/>
      <c r="H73" s="4"/>
      <c r="I73" s="4"/>
      <c r="J73" s="4"/>
      <c r="K73" s="4"/>
      <c r="L73" s="4"/>
      <c r="M73" s="4"/>
      <c r="N73" s="4"/>
      <c r="O73" s="4"/>
      <c r="P73" s="4"/>
      <c r="Q73" s="4"/>
      <c r="R73" s="4"/>
      <c r="S73" s="4"/>
      <c r="T73" s="4"/>
      <c r="U73" s="4"/>
      <c r="V73" s="4"/>
    </row>
    <row r="74" spans="1:22">
      <c r="A74" s="4"/>
      <c r="B74" s="4"/>
      <c r="C74" s="4"/>
      <c r="D74" s="4"/>
      <c r="E74" s="4"/>
      <c r="F74" s="4"/>
      <c r="G74" s="4"/>
      <c r="H74" s="4"/>
      <c r="I74" s="4"/>
      <c r="J74" s="4"/>
      <c r="K74" s="4"/>
      <c r="L74" s="4"/>
      <c r="M74" s="4"/>
      <c r="N74" s="4"/>
      <c r="O74" s="4"/>
      <c r="P74" s="4"/>
      <c r="Q74" s="4"/>
      <c r="R74" s="4"/>
      <c r="S74" s="4"/>
      <c r="T74" s="4"/>
      <c r="U74" s="4"/>
      <c r="V74" s="4"/>
    </row>
    <row r="75" spans="1:22">
      <c r="A75" s="4"/>
      <c r="B75" s="4"/>
      <c r="C75" s="4"/>
      <c r="D75" s="4"/>
      <c r="E75" s="4"/>
      <c r="F75" s="4"/>
      <c r="G75" s="4"/>
      <c r="H75" s="4"/>
      <c r="I75" s="4"/>
      <c r="J75" s="4"/>
      <c r="K75" s="4"/>
      <c r="L75" s="4"/>
      <c r="M75" s="4"/>
      <c r="N75" s="4"/>
      <c r="O75" s="4"/>
      <c r="P75" s="4"/>
      <c r="Q75" s="4"/>
      <c r="R75" s="4"/>
      <c r="S75" s="4"/>
      <c r="T75" s="4"/>
      <c r="U75" s="4"/>
      <c r="V75" s="4"/>
    </row>
    <row r="76" spans="1:22">
      <c r="A76" s="4"/>
      <c r="B76" s="4"/>
      <c r="C76" s="4"/>
      <c r="D76" s="4"/>
      <c r="E76" s="4"/>
      <c r="F76" s="4"/>
      <c r="G76" s="4"/>
      <c r="H76" s="4"/>
      <c r="I76" s="4"/>
      <c r="J76" s="4"/>
      <c r="K76" s="4"/>
      <c r="L76" s="4"/>
      <c r="M76" s="4"/>
      <c r="N76" s="4"/>
      <c r="O76" s="4"/>
      <c r="P76" s="4"/>
      <c r="Q76" s="4"/>
      <c r="R76" s="4"/>
      <c r="S76" s="4"/>
      <c r="T76" s="4"/>
      <c r="U76" s="4"/>
      <c r="V76" s="4"/>
    </row>
    <row r="77" spans="1:22">
      <c r="A77" s="4"/>
      <c r="B77" s="4"/>
      <c r="C77" s="4"/>
      <c r="D77" s="4"/>
      <c r="E77" s="4"/>
      <c r="F77" s="4"/>
      <c r="G77" s="4"/>
      <c r="H77" s="4"/>
      <c r="I77" s="4"/>
      <c r="J77" s="4"/>
      <c r="K77" s="4"/>
      <c r="L77" s="4"/>
      <c r="M77" s="4"/>
      <c r="N77" s="4"/>
      <c r="O77" s="4"/>
      <c r="P77" s="4"/>
      <c r="Q77" s="4"/>
      <c r="R77" s="4"/>
      <c r="S77" s="4"/>
      <c r="T77" s="4"/>
      <c r="U77" s="4"/>
      <c r="V77" s="4"/>
    </row>
    <row r="78" spans="1:22">
      <c r="A78" s="4"/>
      <c r="B78" s="4"/>
      <c r="C78" s="4"/>
      <c r="D78" s="4"/>
      <c r="E78" s="4"/>
      <c r="F78" s="4"/>
      <c r="G78" s="4"/>
      <c r="H78" s="4"/>
      <c r="I78" s="4"/>
      <c r="J78" s="4"/>
      <c r="K78" s="4"/>
      <c r="L78" s="4"/>
      <c r="M78" s="4"/>
      <c r="N78" s="4"/>
      <c r="O78" s="4"/>
      <c r="P78" s="4"/>
      <c r="Q78" s="4"/>
      <c r="R78" s="4"/>
      <c r="S78" s="4"/>
      <c r="T78" s="4"/>
      <c r="U78" s="4"/>
      <c r="V78" s="4"/>
    </row>
    <row r="79" spans="1:22">
      <c r="A79" s="4"/>
      <c r="B79" s="4"/>
      <c r="C79" s="4"/>
      <c r="D79" s="4"/>
      <c r="E79" s="4"/>
      <c r="F79" s="4"/>
      <c r="G79" s="4"/>
      <c r="H79" s="4"/>
      <c r="I79" s="4"/>
      <c r="J79" s="4"/>
      <c r="K79" s="4"/>
      <c r="L79" s="4"/>
      <c r="M79" s="4"/>
      <c r="N79" s="4"/>
      <c r="O79" s="4"/>
      <c r="P79" s="4"/>
      <c r="Q79" s="4"/>
      <c r="R79" s="4"/>
      <c r="S79" s="4"/>
      <c r="T79" s="4"/>
      <c r="U79" s="4"/>
      <c r="V79" s="4"/>
    </row>
    <row r="80" spans="1:22">
      <c r="A80" s="4"/>
      <c r="B80" s="4"/>
      <c r="C80" s="4"/>
      <c r="D80" s="4"/>
      <c r="E80" s="4"/>
      <c r="F80" s="4"/>
      <c r="G80" s="4"/>
      <c r="H80" s="4"/>
      <c r="I80" s="4"/>
      <c r="J80" s="4"/>
      <c r="K80" s="4"/>
      <c r="L80" s="4"/>
      <c r="M80" s="4"/>
      <c r="N80" s="4"/>
      <c r="O80" s="4"/>
      <c r="P80" s="4"/>
      <c r="Q80" s="4"/>
      <c r="R80" s="4"/>
      <c r="S80" s="4"/>
      <c r="T80" s="4"/>
      <c r="U80" s="4"/>
      <c r="V80" s="4"/>
    </row>
  </sheetData>
  <mergeCells count="27">
    <mergeCell ref="A53:P53"/>
    <mergeCell ref="F18:P21"/>
    <mergeCell ref="A23:P23"/>
    <mergeCell ref="J36:P36"/>
    <mergeCell ref="J37:P43"/>
    <mergeCell ref="J45:P51"/>
    <mergeCell ref="I14:K16"/>
    <mergeCell ref="L12:N13"/>
    <mergeCell ref="L14:N16"/>
    <mergeCell ref="O12:P13"/>
    <mergeCell ref="O14:P16"/>
    <mergeCell ref="A1:E1"/>
    <mergeCell ref="F1:P1"/>
    <mergeCell ref="A2:P2"/>
    <mergeCell ref="A3:P3"/>
    <mergeCell ref="A6:E21"/>
    <mergeCell ref="F6:H7"/>
    <mergeCell ref="F8:H10"/>
    <mergeCell ref="I6:K7"/>
    <mergeCell ref="I8:K10"/>
    <mergeCell ref="L6:N7"/>
    <mergeCell ref="L8:N10"/>
    <mergeCell ref="O6:P7"/>
    <mergeCell ref="O8:P10"/>
    <mergeCell ref="F12:H13"/>
    <mergeCell ref="F14:H16"/>
    <mergeCell ref="I12:K1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0"/>
  <sheetViews>
    <sheetView workbookViewId="0">
      <selection activeCell="A12" sqref="A12:C30"/>
    </sheetView>
  </sheetViews>
  <sheetFormatPr defaultRowHeight="14"/>
  <cols>
    <col min="1" max="1" width="27" customWidth="1"/>
    <col min="2" max="5" width="12" customWidth="1"/>
    <col min="6" max="7" width="14" customWidth="1"/>
    <col min="8" max="9" width="20" customWidth="1"/>
    <col min="10" max="13" width="13" customWidth="1"/>
    <col min="14" max="15" width="14" customWidth="1"/>
    <col min="16" max="18" width="13" customWidth="1"/>
    <col min="19" max="19" width="22" customWidth="1"/>
    <col min="20" max="20" width="14" customWidth="1"/>
  </cols>
  <sheetData>
    <row r="1" spans="1:22" ht="14.65" customHeight="1">
      <c r="A1" s="103" t="s">
        <v>0</v>
      </c>
      <c r="B1" s="103"/>
      <c r="C1" s="103"/>
      <c r="D1" s="103"/>
      <c r="E1" s="103"/>
      <c r="F1" s="104" t="s">
        <v>1</v>
      </c>
      <c r="G1" s="104"/>
      <c r="H1" s="104"/>
      <c r="I1" s="104"/>
      <c r="J1" s="104"/>
      <c r="K1" s="104"/>
      <c r="L1" s="104"/>
      <c r="M1" s="104"/>
      <c r="N1" s="104"/>
      <c r="O1" s="104"/>
      <c r="P1" s="104"/>
      <c r="Q1" s="104"/>
      <c r="R1" s="104"/>
      <c r="S1" s="104"/>
      <c r="T1" s="104"/>
      <c r="U1" s="4"/>
      <c r="V1" s="4"/>
    </row>
    <row r="2" spans="1:22" ht="25.4" customHeight="1">
      <c r="A2" s="105" t="s">
        <v>113</v>
      </c>
      <c r="B2" s="105"/>
      <c r="C2" s="105"/>
      <c r="D2" s="105"/>
      <c r="E2" s="105"/>
      <c r="F2" s="105"/>
      <c r="G2" s="105"/>
      <c r="H2" s="105"/>
      <c r="I2" s="105"/>
      <c r="J2" s="105"/>
      <c r="K2" s="105"/>
      <c r="L2" s="105"/>
      <c r="M2" s="105"/>
      <c r="N2" s="105"/>
      <c r="O2" s="105"/>
      <c r="P2" s="105"/>
      <c r="Q2" s="105"/>
      <c r="R2" s="105"/>
      <c r="S2" s="105"/>
      <c r="T2" s="105"/>
      <c r="U2" s="4"/>
      <c r="V2" s="4"/>
    </row>
    <row r="3" spans="1:22" ht="14.65" customHeight="1">
      <c r="A3" s="106" t="s">
        <v>114</v>
      </c>
      <c r="B3" s="106"/>
      <c r="C3" s="106"/>
      <c r="D3" s="106"/>
      <c r="E3" s="106"/>
      <c r="F3" s="106"/>
      <c r="G3" s="106"/>
      <c r="H3" s="106"/>
      <c r="I3" s="106"/>
      <c r="J3" s="106"/>
      <c r="K3" s="106"/>
      <c r="L3" s="106"/>
      <c r="M3" s="106"/>
      <c r="N3" s="106"/>
      <c r="O3" s="106"/>
      <c r="P3" s="106"/>
      <c r="Q3" s="106"/>
      <c r="R3" s="106"/>
      <c r="S3" s="106"/>
      <c r="T3" s="106"/>
      <c r="U3" s="4"/>
      <c r="V3" s="4"/>
    </row>
    <row r="4" spans="1:22" ht="3.4" customHeight="1">
      <c r="A4" s="5"/>
      <c r="B4" s="5"/>
      <c r="C4" s="5"/>
      <c r="D4" s="5"/>
      <c r="E4" s="5"/>
      <c r="F4" s="5"/>
      <c r="G4" s="5"/>
      <c r="H4" s="5"/>
      <c r="I4" s="5"/>
      <c r="J4" s="5"/>
      <c r="K4" s="5"/>
      <c r="L4" s="5"/>
      <c r="M4" s="5"/>
      <c r="N4" s="5"/>
      <c r="O4" s="5"/>
      <c r="P4" s="5"/>
      <c r="Q4" s="5"/>
      <c r="R4" s="5"/>
      <c r="S4" s="5"/>
      <c r="T4" s="5"/>
      <c r="U4" s="4"/>
      <c r="V4" s="4"/>
    </row>
    <row r="5" spans="1:22">
      <c r="A5" s="4"/>
      <c r="B5" s="4"/>
      <c r="C5" s="4"/>
      <c r="D5" s="4"/>
      <c r="E5" s="4"/>
      <c r="F5" s="4"/>
      <c r="G5" s="4"/>
      <c r="H5" s="4"/>
      <c r="I5" s="4"/>
      <c r="J5" s="4"/>
      <c r="K5" s="4"/>
      <c r="L5" s="4"/>
      <c r="M5" s="4"/>
      <c r="N5" s="4"/>
      <c r="O5" s="4"/>
      <c r="P5" s="4"/>
      <c r="Q5" s="4"/>
      <c r="R5" s="4"/>
      <c r="S5" s="4"/>
      <c r="T5" s="4"/>
      <c r="U5" s="4"/>
      <c r="V5" s="4"/>
    </row>
    <row r="6" spans="1:22">
      <c r="A6" s="248" t="s">
        <v>115</v>
      </c>
      <c r="B6" s="249"/>
      <c r="C6" s="249"/>
      <c r="D6" s="249"/>
      <c r="E6" s="249"/>
      <c r="F6" s="249"/>
      <c r="G6" s="249"/>
      <c r="H6" s="249"/>
      <c r="I6" s="249"/>
      <c r="J6" s="249"/>
      <c r="K6" s="249"/>
      <c r="L6" s="249"/>
      <c r="M6" s="249"/>
      <c r="N6" s="249"/>
      <c r="O6" s="249"/>
      <c r="P6" s="249"/>
      <c r="Q6" s="249"/>
      <c r="R6" s="249"/>
      <c r="S6" s="249"/>
      <c r="T6" s="250"/>
      <c r="U6" s="4"/>
      <c r="V6" s="4"/>
    </row>
    <row r="7" spans="1:22">
      <c r="A7" s="251"/>
      <c r="B7" s="252"/>
      <c r="C7" s="252"/>
      <c r="D7" s="252"/>
      <c r="E7" s="252"/>
      <c r="F7" s="252"/>
      <c r="G7" s="252"/>
      <c r="H7" s="252"/>
      <c r="I7" s="252"/>
      <c r="J7" s="252"/>
      <c r="K7" s="252"/>
      <c r="L7" s="252"/>
      <c r="M7" s="252"/>
      <c r="N7" s="252"/>
      <c r="O7" s="252"/>
      <c r="P7" s="252"/>
      <c r="Q7" s="252"/>
      <c r="R7" s="252"/>
      <c r="S7" s="252"/>
      <c r="T7" s="253"/>
      <c r="U7" s="4"/>
      <c r="V7" s="4"/>
    </row>
    <row r="8" spans="1:22">
      <c r="A8" s="254"/>
      <c r="B8" s="255"/>
      <c r="C8" s="255"/>
      <c r="D8" s="255"/>
      <c r="E8" s="255"/>
      <c r="F8" s="255"/>
      <c r="G8" s="255"/>
      <c r="H8" s="255"/>
      <c r="I8" s="255"/>
      <c r="J8" s="255"/>
      <c r="K8" s="255"/>
      <c r="L8" s="255"/>
      <c r="M8" s="255"/>
      <c r="N8" s="255"/>
      <c r="O8" s="255"/>
      <c r="P8" s="255"/>
      <c r="Q8" s="255"/>
      <c r="R8" s="255"/>
      <c r="S8" s="255"/>
      <c r="T8" s="256"/>
      <c r="U8" s="4"/>
      <c r="V8" s="4"/>
    </row>
    <row r="9" spans="1:22">
      <c r="A9" s="4"/>
      <c r="B9" s="4"/>
      <c r="C9" s="4"/>
      <c r="D9" s="4"/>
      <c r="E9" s="4"/>
      <c r="F9" s="4"/>
      <c r="G9" s="4"/>
      <c r="H9" s="4"/>
      <c r="I9" s="4"/>
      <c r="J9" s="4"/>
      <c r="K9" s="4"/>
      <c r="L9" s="4"/>
      <c r="M9" s="4"/>
      <c r="N9" s="4"/>
      <c r="O9" s="4"/>
      <c r="P9" s="4"/>
      <c r="Q9" s="4"/>
      <c r="R9" s="4"/>
      <c r="S9" s="4"/>
      <c r="T9" s="4"/>
      <c r="U9" s="4"/>
      <c r="V9" s="4"/>
    </row>
    <row r="10" spans="1:22" ht="16" customHeight="1">
      <c r="A10" s="162" t="s">
        <v>116</v>
      </c>
      <c r="B10" s="162"/>
      <c r="C10" s="162"/>
      <c r="D10" s="162"/>
      <c r="E10" s="162"/>
      <c r="F10" s="162"/>
      <c r="G10" s="162"/>
      <c r="H10" s="162"/>
      <c r="I10" s="162"/>
      <c r="J10" s="162"/>
      <c r="K10" s="162"/>
      <c r="L10" s="162"/>
      <c r="M10" s="162"/>
      <c r="N10" s="162"/>
      <c r="O10" s="162"/>
      <c r="P10" s="162"/>
      <c r="Q10" s="162"/>
      <c r="R10" s="162"/>
      <c r="S10" s="162"/>
      <c r="T10" s="162"/>
      <c r="U10" s="4"/>
      <c r="V10" s="4"/>
    </row>
    <row r="11" spans="1:22">
      <c r="A11" s="4"/>
      <c r="B11" s="4"/>
      <c r="C11" s="4"/>
      <c r="D11" s="4"/>
      <c r="E11" s="4"/>
      <c r="F11" s="4"/>
      <c r="G11" s="4"/>
      <c r="H11" s="4"/>
      <c r="I11" s="4"/>
      <c r="J11" s="4"/>
      <c r="K11" s="4"/>
      <c r="L11" s="4"/>
      <c r="M11" s="4"/>
      <c r="N11" s="4"/>
      <c r="O11" s="4"/>
      <c r="P11" s="4"/>
      <c r="Q11" s="4"/>
      <c r="R11" s="4"/>
      <c r="S11" s="4"/>
      <c r="T11" s="4"/>
      <c r="U11" s="4"/>
      <c r="V11" s="4"/>
    </row>
    <row r="12" spans="1:22">
      <c r="A12" s="436" t="s">
        <v>117</v>
      </c>
      <c r="B12" s="436"/>
      <c r="C12" s="436"/>
      <c r="D12" s="258" t="s">
        <v>118</v>
      </c>
      <c r="E12" s="259"/>
      <c r="F12" s="259"/>
      <c r="G12" s="259"/>
      <c r="H12" s="259"/>
      <c r="I12" s="260"/>
      <c r="J12" s="267" t="s">
        <v>119</v>
      </c>
      <c r="K12" s="268"/>
      <c r="L12" s="268"/>
      <c r="M12" s="268"/>
      <c r="N12" s="268"/>
      <c r="O12" s="269"/>
      <c r="P12" s="276" t="s">
        <v>120</v>
      </c>
      <c r="Q12" s="277"/>
      <c r="R12" s="277"/>
      <c r="S12" s="277"/>
      <c r="T12" s="278"/>
      <c r="U12" s="4"/>
      <c r="V12" s="4"/>
    </row>
    <row r="13" spans="1:22">
      <c r="A13" s="436"/>
      <c r="B13" s="436"/>
      <c r="C13" s="436"/>
      <c r="D13" s="261"/>
      <c r="E13" s="262"/>
      <c r="F13" s="262"/>
      <c r="G13" s="262"/>
      <c r="H13" s="262"/>
      <c r="I13" s="263"/>
      <c r="J13" s="270"/>
      <c r="K13" s="271"/>
      <c r="L13" s="271"/>
      <c r="M13" s="271"/>
      <c r="N13" s="271"/>
      <c r="O13" s="272"/>
      <c r="P13" s="279"/>
      <c r="Q13" s="280"/>
      <c r="R13" s="280"/>
      <c r="S13" s="280"/>
      <c r="T13" s="281"/>
      <c r="U13" s="4"/>
      <c r="V13" s="4"/>
    </row>
    <row r="14" spans="1:22">
      <c r="A14" s="436"/>
      <c r="B14" s="436"/>
      <c r="C14" s="436"/>
      <c r="D14" s="261"/>
      <c r="E14" s="262"/>
      <c r="F14" s="262"/>
      <c r="G14" s="262"/>
      <c r="H14" s="262"/>
      <c r="I14" s="263"/>
      <c r="J14" s="270"/>
      <c r="K14" s="271"/>
      <c r="L14" s="271"/>
      <c r="M14" s="271"/>
      <c r="N14" s="271"/>
      <c r="O14" s="272"/>
      <c r="P14" s="279"/>
      <c r="Q14" s="280"/>
      <c r="R14" s="280"/>
      <c r="S14" s="280"/>
      <c r="T14" s="281"/>
      <c r="U14" s="4"/>
      <c r="V14" s="4"/>
    </row>
    <row r="15" spans="1:22">
      <c r="A15" s="436"/>
      <c r="B15" s="436"/>
      <c r="C15" s="436"/>
      <c r="D15" s="261"/>
      <c r="E15" s="262"/>
      <c r="F15" s="262"/>
      <c r="G15" s="262"/>
      <c r="H15" s="262"/>
      <c r="I15" s="263"/>
      <c r="J15" s="270"/>
      <c r="K15" s="271"/>
      <c r="L15" s="271"/>
      <c r="M15" s="271"/>
      <c r="N15" s="271"/>
      <c r="O15" s="272"/>
      <c r="P15" s="279"/>
      <c r="Q15" s="280"/>
      <c r="R15" s="280"/>
      <c r="S15" s="280"/>
      <c r="T15" s="281"/>
      <c r="U15" s="4"/>
      <c r="V15" s="4"/>
    </row>
    <row r="16" spans="1:22">
      <c r="A16" s="436"/>
      <c r="B16" s="436"/>
      <c r="C16" s="436"/>
      <c r="D16" s="261"/>
      <c r="E16" s="262"/>
      <c r="F16" s="262"/>
      <c r="G16" s="262"/>
      <c r="H16" s="262"/>
      <c r="I16" s="263"/>
      <c r="J16" s="270"/>
      <c r="K16" s="271"/>
      <c r="L16" s="271"/>
      <c r="M16" s="271"/>
      <c r="N16" s="271"/>
      <c r="O16" s="272"/>
      <c r="P16" s="279"/>
      <c r="Q16" s="280"/>
      <c r="R16" s="280"/>
      <c r="S16" s="280"/>
      <c r="T16" s="281"/>
      <c r="U16" s="4"/>
      <c r="V16" s="4"/>
    </row>
    <row r="17" spans="1:22">
      <c r="A17" s="436"/>
      <c r="B17" s="436"/>
      <c r="C17" s="436"/>
      <c r="D17" s="264"/>
      <c r="E17" s="265"/>
      <c r="F17" s="265"/>
      <c r="G17" s="265"/>
      <c r="H17" s="265"/>
      <c r="I17" s="266"/>
      <c r="J17" s="273"/>
      <c r="K17" s="274"/>
      <c r="L17" s="274"/>
      <c r="M17" s="274"/>
      <c r="N17" s="274"/>
      <c r="O17" s="275"/>
      <c r="P17" s="282"/>
      <c r="Q17" s="283"/>
      <c r="R17" s="283"/>
      <c r="S17" s="283"/>
      <c r="T17" s="284"/>
      <c r="U17" s="4"/>
      <c r="V17" s="4"/>
    </row>
    <row r="18" spans="1:22">
      <c r="A18" s="436"/>
      <c r="B18" s="436"/>
      <c r="C18" s="436"/>
      <c r="D18" s="285" t="s">
        <v>121</v>
      </c>
      <c r="E18" s="286"/>
      <c r="F18" s="286"/>
      <c r="G18" s="286"/>
      <c r="H18" s="286"/>
      <c r="I18" s="287"/>
      <c r="J18" s="258" t="s">
        <v>122</v>
      </c>
      <c r="K18" s="259"/>
      <c r="L18" s="259"/>
      <c r="M18" s="259"/>
      <c r="N18" s="259"/>
      <c r="O18" s="260"/>
      <c r="P18" s="267" t="s">
        <v>123</v>
      </c>
      <c r="Q18" s="268"/>
      <c r="R18" s="268"/>
      <c r="S18" s="268"/>
      <c r="T18" s="269"/>
      <c r="U18" s="4"/>
      <c r="V18" s="4"/>
    </row>
    <row r="19" spans="1:22">
      <c r="A19" s="436"/>
      <c r="B19" s="436"/>
      <c r="C19" s="436"/>
      <c r="D19" s="288"/>
      <c r="E19" s="289"/>
      <c r="F19" s="289"/>
      <c r="G19" s="289"/>
      <c r="H19" s="289"/>
      <c r="I19" s="290"/>
      <c r="J19" s="261"/>
      <c r="K19" s="262"/>
      <c r="L19" s="262"/>
      <c r="M19" s="262"/>
      <c r="N19" s="262"/>
      <c r="O19" s="263"/>
      <c r="P19" s="270"/>
      <c r="Q19" s="271"/>
      <c r="R19" s="271"/>
      <c r="S19" s="271"/>
      <c r="T19" s="272"/>
      <c r="U19" s="4"/>
      <c r="V19" s="4"/>
    </row>
    <row r="20" spans="1:22">
      <c r="A20" s="436"/>
      <c r="B20" s="436"/>
      <c r="C20" s="436"/>
      <c r="D20" s="288"/>
      <c r="E20" s="289"/>
      <c r="F20" s="289"/>
      <c r="G20" s="289"/>
      <c r="H20" s="289"/>
      <c r="I20" s="290"/>
      <c r="J20" s="261"/>
      <c r="K20" s="262"/>
      <c r="L20" s="262"/>
      <c r="M20" s="262"/>
      <c r="N20" s="262"/>
      <c r="O20" s="263"/>
      <c r="P20" s="270"/>
      <c r="Q20" s="271"/>
      <c r="R20" s="271"/>
      <c r="S20" s="271"/>
      <c r="T20" s="272"/>
      <c r="U20" s="4"/>
      <c r="V20" s="4"/>
    </row>
    <row r="21" spans="1:22">
      <c r="A21" s="436"/>
      <c r="B21" s="436"/>
      <c r="C21" s="436"/>
      <c r="D21" s="288"/>
      <c r="E21" s="289"/>
      <c r="F21" s="289"/>
      <c r="G21" s="289"/>
      <c r="H21" s="289"/>
      <c r="I21" s="290"/>
      <c r="J21" s="261"/>
      <c r="K21" s="262"/>
      <c r="L21" s="262"/>
      <c r="M21" s="262"/>
      <c r="N21" s="262"/>
      <c r="O21" s="263"/>
      <c r="P21" s="270"/>
      <c r="Q21" s="271"/>
      <c r="R21" s="271"/>
      <c r="S21" s="271"/>
      <c r="T21" s="272"/>
      <c r="U21" s="4"/>
      <c r="V21" s="4"/>
    </row>
    <row r="22" spans="1:22">
      <c r="A22" s="436"/>
      <c r="B22" s="436"/>
      <c r="C22" s="436"/>
      <c r="D22" s="288"/>
      <c r="E22" s="289"/>
      <c r="F22" s="289"/>
      <c r="G22" s="289"/>
      <c r="H22" s="289"/>
      <c r="I22" s="290"/>
      <c r="J22" s="261"/>
      <c r="K22" s="262"/>
      <c r="L22" s="262"/>
      <c r="M22" s="262"/>
      <c r="N22" s="262"/>
      <c r="O22" s="263"/>
      <c r="P22" s="270"/>
      <c r="Q22" s="271"/>
      <c r="R22" s="271"/>
      <c r="S22" s="271"/>
      <c r="T22" s="272"/>
      <c r="U22" s="4"/>
      <c r="V22" s="4"/>
    </row>
    <row r="23" spans="1:22">
      <c r="A23" s="436"/>
      <c r="B23" s="436"/>
      <c r="C23" s="436"/>
      <c r="D23" s="291"/>
      <c r="E23" s="292"/>
      <c r="F23" s="292"/>
      <c r="G23" s="292"/>
      <c r="H23" s="292"/>
      <c r="I23" s="293"/>
      <c r="J23" s="264"/>
      <c r="K23" s="265"/>
      <c r="L23" s="265"/>
      <c r="M23" s="265"/>
      <c r="N23" s="265"/>
      <c r="O23" s="266"/>
      <c r="P23" s="273"/>
      <c r="Q23" s="274"/>
      <c r="R23" s="274"/>
      <c r="S23" s="274"/>
      <c r="T23" s="275"/>
      <c r="U23" s="4"/>
      <c r="V23" s="4"/>
    </row>
    <row r="24" spans="1:22">
      <c r="A24" s="436"/>
      <c r="B24" s="436"/>
      <c r="C24" s="436"/>
      <c r="D24" s="285" t="s">
        <v>124</v>
      </c>
      <c r="E24" s="286"/>
      <c r="F24" s="286"/>
      <c r="G24" s="286"/>
      <c r="H24" s="286"/>
      <c r="I24" s="287"/>
      <c r="J24" s="294" t="s">
        <v>125</v>
      </c>
      <c r="K24" s="295"/>
      <c r="L24" s="295"/>
      <c r="M24" s="295"/>
      <c r="N24" s="295"/>
      <c r="O24" s="296"/>
      <c r="P24" s="258" t="s">
        <v>126</v>
      </c>
      <c r="Q24" s="259"/>
      <c r="R24" s="259"/>
      <c r="S24" s="259"/>
      <c r="T24" s="260"/>
      <c r="U24" s="4"/>
      <c r="V24" s="4"/>
    </row>
    <row r="25" spans="1:22">
      <c r="A25" s="436"/>
      <c r="B25" s="436"/>
      <c r="C25" s="436"/>
      <c r="D25" s="288"/>
      <c r="E25" s="289"/>
      <c r="F25" s="289"/>
      <c r="G25" s="289"/>
      <c r="H25" s="289"/>
      <c r="I25" s="290"/>
      <c r="J25" s="297"/>
      <c r="K25" s="298"/>
      <c r="L25" s="298"/>
      <c r="M25" s="298"/>
      <c r="N25" s="298"/>
      <c r="O25" s="299"/>
      <c r="P25" s="261"/>
      <c r="Q25" s="262"/>
      <c r="R25" s="262"/>
      <c r="S25" s="262"/>
      <c r="T25" s="263"/>
      <c r="U25" s="4"/>
      <c r="V25" s="4"/>
    </row>
    <row r="26" spans="1:22">
      <c r="A26" s="436"/>
      <c r="B26" s="436"/>
      <c r="C26" s="436"/>
      <c r="D26" s="288"/>
      <c r="E26" s="289"/>
      <c r="F26" s="289"/>
      <c r="G26" s="289"/>
      <c r="H26" s="289"/>
      <c r="I26" s="290"/>
      <c r="J26" s="297"/>
      <c r="K26" s="298"/>
      <c r="L26" s="298"/>
      <c r="M26" s="298"/>
      <c r="N26" s="298"/>
      <c r="O26" s="299"/>
      <c r="P26" s="261"/>
      <c r="Q26" s="262"/>
      <c r="R26" s="262"/>
      <c r="S26" s="262"/>
      <c r="T26" s="263"/>
      <c r="U26" s="4"/>
      <c r="V26" s="4"/>
    </row>
    <row r="27" spans="1:22">
      <c r="A27" s="436"/>
      <c r="B27" s="436"/>
      <c r="C27" s="436"/>
      <c r="D27" s="288"/>
      <c r="E27" s="289"/>
      <c r="F27" s="289"/>
      <c r="G27" s="289"/>
      <c r="H27" s="289"/>
      <c r="I27" s="290"/>
      <c r="J27" s="297"/>
      <c r="K27" s="298"/>
      <c r="L27" s="298"/>
      <c r="M27" s="298"/>
      <c r="N27" s="298"/>
      <c r="O27" s="299"/>
      <c r="P27" s="261"/>
      <c r="Q27" s="262"/>
      <c r="R27" s="262"/>
      <c r="S27" s="262"/>
      <c r="T27" s="263"/>
      <c r="U27" s="4"/>
      <c r="V27" s="4"/>
    </row>
    <row r="28" spans="1:22">
      <c r="A28" s="436"/>
      <c r="B28" s="436"/>
      <c r="C28" s="436"/>
      <c r="D28" s="288"/>
      <c r="E28" s="289"/>
      <c r="F28" s="289"/>
      <c r="G28" s="289"/>
      <c r="H28" s="289"/>
      <c r="I28" s="290"/>
      <c r="J28" s="297"/>
      <c r="K28" s="298"/>
      <c r="L28" s="298"/>
      <c r="M28" s="298"/>
      <c r="N28" s="298"/>
      <c r="O28" s="299"/>
      <c r="P28" s="261"/>
      <c r="Q28" s="262"/>
      <c r="R28" s="262"/>
      <c r="S28" s="262"/>
      <c r="T28" s="263"/>
      <c r="U28" s="4"/>
      <c r="V28" s="4"/>
    </row>
    <row r="29" spans="1:22">
      <c r="A29" s="436"/>
      <c r="B29" s="436"/>
      <c r="C29" s="436"/>
      <c r="D29" s="288"/>
      <c r="E29" s="289"/>
      <c r="F29" s="289"/>
      <c r="G29" s="289"/>
      <c r="H29" s="289"/>
      <c r="I29" s="290"/>
      <c r="J29" s="297"/>
      <c r="K29" s="298"/>
      <c r="L29" s="298"/>
      <c r="M29" s="298"/>
      <c r="N29" s="298"/>
      <c r="O29" s="299"/>
      <c r="P29" s="261"/>
      <c r="Q29" s="262"/>
      <c r="R29" s="262"/>
      <c r="S29" s="262"/>
      <c r="T29" s="263"/>
      <c r="U29" s="4"/>
      <c r="V29" s="4"/>
    </row>
    <row r="30" spans="1:22">
      <c r="A30" s="436"/>
      <c r="B30" s="436"/>
      <c r="C30" s="436"/>
      <c r="D30" s="291"/>
      <c r="E30" s="292"/>
      <c r="F30" s="292"/>
      <c r="G30" s="292"/>
      <c r="H30" s="292"/>
      <c r="I30" s="293"/>
      <c r="J30" s="300"/>
      <c r="K30" s="301"/>
      <c r="L30" s="301"/>
      <c r="M30" s="301"/>
      <c r="N30" s="301"/>
      <c r="O30" s="302"/>
      <c r="P30" s="264"/>
      <c r="Q30" s="265"/>
      <c r="R30" s="265"/>
      <c r="S30" s="265"/>
      <c r="T30" s="266"/>
      <c r="U30" s="4"/>
      <c r="V30" s="4"/>
    </row>
    <row r="31" spans="1:22">
      <c r="A31" s="4"/>
      <c r="B31" s="4"/>
      <c r="C31" s="4"/>
      <c r="D31" s="257" t="s">
        <v>127</v>
      </c>
      <c r="E31" s="257"/>
      <c r="F31" s="257"/>
      <c r="G31" s="257"/>
      <c r="H31" s="257"/>
      <c r="I31" s="257"/>
      <c r="J31" s="257"/>
      <c r="K31" s="257"/>
      <c r="L31" s="257"/>
      <c r="M31" s="257"/>
      <c r="N31" s="257"/>
      <c r="O31" s="257"/>
      <c r="P31" s="257"/>
      <c r="Q31" s="257"/>
      <c r="R31" s="257"/>
      <c r="S31" s="257"/>
      <c r="T31" s="257"/>
      <c r="U31" s="4"/>
      <c r="V31" s="4"/>
    </row>
    <row r="32" spans="1:22">
      <c r="A32" s="4"/>
      <c r="B32" s="4"/>
      <c r="C32" s="4"/>
      <c r="D32" s="257"/>
      <c r="E32" s="257"/>
      <c r="F32" s="257"/>
      <c r="G32" s="257"/>
      <c r="H32" s="257"/>
      <c r="I32" s="257"/>
      <c r="J32" s="257"/>
      <c r="K32" s="257"/>
      <c r="L32" s="257"/>
      <c r="M32" s="257"/>
      <c r="N32" s="257"/>
      <c r="O32" s="257"/>
      <c r="P32" s="257"/>
      <c r="Q32" s="257"/>
      <c r="R32" s="257"/>
      <c r="S32" s="257"/>
      <c r="T32" s="257"/>
      <c r="U32" s="4"/>
      <c r="V32" s="4"/>
    </row>
    <row r="33" spans="1:22">
      <c r="A33" s="4"/>
      <c r="B33" s="4"/>
      <c r="C33" s="4"/>
      <c r="D33" s="257"/>
      <c r="E33" s="257"/>
      <c r="F33" s="257"/>
      <c r="G33" s="257"/>
      <c r="H33" s="257"/>
      <c r="I33" s="257"/>
      <c r="J33" s="257"/>
      <c r="K33" s="257"/>
      <c r="L33" s="257"/>
      <c r="M33" s="257"/>
      <c r="N33" s="257"/>
      <c r="O33" s="257"/>
      <c r="P33" s="257"/>
      <c r="Q33" s="257"/>
      <c r="R33" s="257"/>
      <c r="S33" s="257"/>
      <c r="T33" s="257"/>
      <c r="U33" s="4"/>
      <c r="V33" s="4"/>
    </row>
    <row r="34" spans="1:22">
      <c r="A34" s="4"/>
      <c r="B34" s="4"/>
      <c r="C34" s="4"/>
      <c r="D34" s="4"/>
      <c r="E34" s="4"/>
      <c r="F34" s="4"/>
      <c r="G34" s="4"/>
      <c r="H34" s="4"/>
      <c r="I34" s="4"/>
      <c r="J34" s="4"/>
      <c r="K34" s="4"/>
      <c r="L34" s="4"/>
      <c r="M34" s="4"/>
      <c r="N34" s="4"/>
      <c r="O34" s="4"/>
      <c r="P34" s="4"/>
      <c r="Q34" s="4"/>
      <c r="R34" s="4"/>
      <c r="S34" s="4"/>
      <c r="T34" s="4"/>
      <c r="U34" s="4"/>
      <c r="V34" s="4"/>
    </row>
    <row r="35" spans="1:22" ht="16" customHeight="1">
      <c r="A35" s="125" t="s">
        <v>128</v>
      </c>
      <c r="B35" s="125"/>
      <c r="C35" s="125"/>
      <c r="D35" s="125"/>
      <c r="E35" s="125"/>
      <c r="F35" s="125"/>
      <c r="G35" s="125"/>
      <c r="H35" s="125"/>
      <c r="I35" s="125"/>
      <c r="J35" s="125"/>
      <c r="K35" s="125"/>
      <c r="L35" s="125"/>
      <c r="M35" s="125"/>
      <c r="N35" s="125"/>
      <c r="O35" s="125"/>
      <c r="P35" s="125"/>
      <c r="Q35" s="125"/>
      <c r="R35" s="125"/>
      <c r="S35" s="125"/>
      <c r="T35" s="125"/>
      <c r="U35" s="4"/>
      <c r="V35" s="4"/>
    </row>
    <row r="36" spans="1:22" ht="25.4" customHeight="1">
      <c r="A36" s="15" t="s">
        <v>55</v>
      </c>
      <c r="B36" s="16" t="s">
        <v>56</v>
      </c>
      <c r="C36" s="16" t="s">
        <v>57</v>
      </c>
      <c r="D36" s="16" t="s">
        <v>50</v>
      </c>
      <c r="E36" s="16" t="s">
        <v>59</v>
      </c>
      <c r="F36" s="16" t="s">
        <v>129</v>
      </c>
      <c r="G36" s="16" t="s">
        <v>130</v>
      </c>
      <c r="H36" s="16" t="s">
        <v>131</v>
      </c>
      <c r="I36" s="16" t="s">
        <v>132</v>
      </c>
      <c r="J36" s="16" t="s">
        <v>133</v>
      </c>
      <c r="K36" s="16" t="s">
        <v>134</v>
      </c>
      <c r="L36" s="16" t="s">
        <v>135</v>
      </c>
      <c r="M36" s="16" t="s">
        <v>136</v>
      </c>
      <c r="N36" s="16" t="s">
        <v>137</v>
      </c>
      <c r="O36" s="16" t="s">
        <v>138</v>
      </c>
      <c r="P36" s="16" t="s">
        <v>139</v>
      </c>
      <c r="Q36" s="16" t="s">
        <v>140</v>
      </c>
      <c r="R36" s="16" t="s">
        <v>141</v>
      </c>
      <c r="S36" s="16" t="s">
        <v>142</v>
      </c>
      <c r="T36" s="17" t="s">
        <v>143</v>
      </c>
      <c r="U36" s="4"/>
      <c r="V36" s="4"/>
    </row>
    <row r="37" spans="1:22">
      <c r="A37" s="34" t="s">
        <v>144</v>
      </c>
      <c r="B37" s="35"/>
      <c r="C37" s="36"/>
      <c r="D37" s="36"/>
      <c r="E37" s="36"/>
      <c r="F37" s="37"/>
      <c r="G37" s="37"/>
      <c r="H37" s="38" t="str">
        <f t="shared" ref="H37:H52" si="0">IF(OR(F37="",G37=""),"",IF(F37&gt;=3.67,IF(G37&gt;=3.67,"High / High",IF(G37&gt;=2.34,"High / Medium","High / Low")),IF(F37&gt;=2.34,IF(G37&gt;=3.67,"Medium / High",IF(G37&gt;=2.34,"Medium / Medium","Medium / Low")),IF(G37&gt;=3.67,"Low / High",IF(G37&gt;=2.34,"Low / Medium","Low / Low")))))</f>
        <v/>
      </c>
      <c r="I37" s="38" t="str">
        <f t="shared" ref="I37:I52" si="1">IF(H37="","",IF(H37="High / High","Invest / Grow",IF(H37="High / Medium","Selective Invest",IF(H37="High / Low","Build / Partner",IF(H37="Medium / High","Invest Selectively",IF(H37="Medium / Medium","Manage for Earnings",IF(H37="Medium / Low","Harvest / Partner",IF(H37="Low / High","Defend / Cash Generate",IF(H37="Low / Medium","Harvest","Divest / Exit")))))))))</f>
        <v/>
      </c>
      <c r="J37" s="39"/>
      <c r="K37" s="39"/>
      <c r="L37" s="39"/>
      <c r="M37" s="39"/>
      <c r="N37" s="40" t="str">
        <f t="shared" ref="N37:N52" si="2">IF(COUNT(J37:M37)&lt;4,"",J37/5*K37/5*(6-L37)/5*(6-M37)/5*100)</f>
        <v/>
      </c>
      <c r="O37" s="40" t="str">
        <f t="shared" ref="O37:O52" si="3">IF(OR(F37="",G37="",N37=""),"",F37/5*G37/5*N37/100*100)</f>
        <v/>
      </c>
      <c r="P37" s="41"/>
      <c r="Q37" s="41"/>
      <c r="R37" s="41" t="str">
        <f t="shared" ref="R37:R52" si="4">IF(OR(P37="",Q37=""),"",Q37-P37)</f>
        <v/>
      </c>
      <c r="S37" s="39"/>
      <c r="T37" s="42" t="s">
        <v>145</v>
      </c>
      <c r="U37" s="4"/>
      <c r="V37" s="4"/>
    </row>
    <row r="38" spans="1:22">
      <c r="A38" s="43" t="s">
        <v>146</v>
      </c>
      <c r="B38" s="44"/>
      <c r="C38" s="45"/>
      <c r="D38" s="45"/>
      <c r="E38" s="45"/>
      <c r="F38" s="46"/>
      <c r="G38" s="46"/>
      <c r="H38" s="47" t="str">
        <f t="shared" si="0"/>
        <v/>
      </c>
      <c r="I38" s="47" t="str">
        <f t="shared" si="1"/>
        <v/>
      </c>
      <c r="J38" s="48"/>
      <c r="K38" s="48"/>
      <c r="L38" s="48"/>
      <c r="M38" s="48"/>
      <c r="N38" s="49" t="str">
        <f t="shared" si="2"/>
        <v/>
      </c>
      <c r="O38" s="49" t="str">
        <f t="shared" si="3"/>
        <v/>
      </c>
      <c r="P38" s="50"/>
      <c r="Q38" s="50"/>
      <c r="R38" s="50" t="str">
        <f t="shared" si="4"/>
        <v/>
      </c>
      <c r="S38" s="48"/>
      <c r="T38" s="51" t="s">
        <v>145</v>
      </c>
      <c r="U38" s="4"/>
      <c r="V38" s="4"/>
    </row>
    <row r="39" spans="1:22">
      <c r="A39" s="43" t="s">
        <v>147</v>
      </c>
      <c r="B39" s="44"/>
      <c r="C39" s="45"/>
      <c r="D39" s="45"/>
      <c r="E39" s="45"/>
      <c r="F39" s="46"/>
      <c r="G39" s="46"/>
      <c r="H39" s="47" t="str">
        <f t="shared" si="0"/>
        <v/>
      </c>
      <c r="I39" s="47" t="str">
        <f t="shared" si="1"/>
        <v/>
      </c>
      <c r="J39" s="48"/>
      <c r="K39" s="48"/>
      <c r="L39" s="48"/>
      <c r="M39" s="48"/>
      <c r="N39" s="49" t="str">
        <f t="shared" si="2"/>
        <v/>
      </c>
      <c r="O39" s="49" t="str">
        <f t="shared" si="3"/>
        <v/>
      </c>
      <c r="P39" s="50"/>
      <c r="Q39" s="50"/>
      <c r="R39" s="50" t="str">
        <f t="shared" si="4"/>
        <v/>
      </c>
      <c r="S39" s="48"/>
      <c r="T39" s="51" t="s">
        <v>145</v>
      </c>
      <c r="U39" s="4"/>
      <c r="V39" s="4"/>
    </row>
    <row r="40" spans="1:22">
      <c r="A40" s="43" t="s">
        <v>148</v>
      </c>
      <c r="B40" s="44"/>
      <c r="C40" s="45"/>
      <c r="D40" s="45"/>
      <c r="E40" s="45"/>
      <c r="F40" s="46"/>
      <c r="G40" s="46"/>
      <c r="H40" s="47" t="str">
        <f t="shared" si="0"/>
        <v/>
      </c>
      <c r="I40" s="47" t="str">
        <f t="shared" si="1"/>
        <v/>
      </c>
      <c r="J40" s="48"/>
      <c r="K40" s="48"/>
      <c r="L40" s="48"/>
      <c r="M40" s="48"/>
      <c r="N40" s="49" t="str">
        <f t="shared" si="2"/>
        <v/>
      </c>
      <c r="O40" s="49" t="str">
        <f t="shared" si="3"/>
        <v/>
      </c>
      <c r="P40" s="50"/>
      <c r="Q40" s="50"/>
      <c r="R40" s="50" t="str">
        <f t="shared" si="4"/>
        <v/>
      </c>
      <c r="S40" s="48"/>
      <c r="T40" s="51" t="s">
        <v>145</v>
      </c>
      <c r="U40" s="4"/>
      <c r="V40" s="4"/>
    </row>
    <row r="41" spans="1:22">
      <c r="A41" s="43" t="s">
        <v>149</v>
      </c>
      <c r="B41" s="44"/>
      <c r="C41" s="45"/>
      <c r="D41" s="45"/>
      <c r="E41" s="45"/>
      <c r="F41" s="46"/>
      <c r="G41" s="46"/>
      <c r="H41" s="47" t="str">
        <f t="shared" si="0"/>
        <v/>
      </c>
      <c r="I41" s="47" t="str">
        <f t="shared" si="1"/>
        <v/>
      </c>
      <c r="J41" s="48"/>
      <c r="K41" s="48"/>
      <c r="L41" s="48"/>
      <c r="M41" s="48"/>
      <c r="N41" s="49" t="str">
        <f t="shared" si="2"/>
        <v/>
      </c>
      <c r="O41" s="49" t="str">
        <f t="shared" si="3"/>
        <v/>
      </c>
      <c r="P41" s="50"/>
      <c r="Q41" s="50"/>
      <c r="R41" s="50" t="str">
        <f t="shared" si="4"/>
        <v/>
      </c>
      <c r="S41" s="48"/>
      <c r="T41" s="51" t="s">
        <v>145</v>
      </c>
      <c r="U41" s="4"/>
      <c r="V41" s="4"/>
    </row>
    <row r="42" spans="1:22">
      <c r="A42" s="43" t="s">
        <v>150</v>
      </c>
      <c r="B42" s="44"/>
      <c r="C42" s="45"/>
      <c r="D42" s="45"/>
      <c r="E42" s="45"/>
      <c r="F42" s="46"/>
      <c r="G42" s="46"/>
      <c r="H42" s="47" t="str">
        <f t="shared" si="0"/>
        <v/>
      </c>
      <c r="I42" s="47" t="str">
        <f t="shared" si="1"/>
        <v/>
      </c>
      <c r="J42" s="48"/>
      <c r="K42" s="48"/>
      <c r="L42" s="48"/>
      <c r="M42" s="48"/>
      <c r="N42" s="49" t="str">
        <f t="shared" si="2"/>
        <v/>
      </c>
      <c r="O42" s="49" t="str">
        <f t="shared" si="3"/>
        <v/>
      </c>
      <c r="P42" s="50"/>
      <c r="Q42" s="50"/>
      <c r="R42" s="50" t="str">
        <f t="shared" si="4"/>
        <v/>
      </c>
      <c r="S42" s="48"/>
      <c r="T42" s="51" t="s">
        <v>145</v>
      </c>
      <c r="U42" s="4"/>
      <c r="V42" s="4"/>
    </row>
    <row r="43" spans="1:22">
      <c r="A43" s="43" t="s">
        <v>151</v>
      </c>
      <c r="B43" s="44"/>
      <c r="C43" s="45"/>
      <c r="D43" s="45"/>
      <c r="E43" s="45"/>
      <c r="F43" s="46"/>
      <c r="G43" s="46"/>
      <c r="H43" s="47" t="str">
        <f t="shared" si="0"/>
        <v/>
      </c>
      <c r="I43" s="47" t="str">
        <f t="shared" si="1"/>
        <v/>
      </c>
      <c r="J43" s="48"/>
      <c r="K43" s="48"/>
      <c r="L43" s="48"/>
      <c r="M43" s="48"/>
      <c r="N43" s="49" t="str">
        <f t="shared" si="2"/>
        <v/>
      </c>
      <c r="O43" s="49" t="str">
        <f t="shared" si="3"/>
        <v/>
      </c>
      <c r="P43" s="50"/>
      <c r="Q43" s="50"/>
      <c r="R43" s="50" t="str">
        <f t="shared" si="4"/>
        <v/>
      </c>
      <c r="S43" s="48"/>
      <c r="T43" s="51" t="s">
        <v>145</v>
      </c>
      <c r="U43" s="4"/>
      <c r="V43" s="4"/>
    </row>
    <row r="44" spans="1:22">
      <c r="A44" s="43" t="s">
        <v>152</v>
      </c>
      <c r="B44" s="44"/>
      <c r="C44" s="45"/>
      <c r="D44" s="45"/>
      <c r="E44" s="45"/>
      <c r="F44" s="46"/>
      <c r="G44" s="46"/>
      <c r="H44" s="47" t="str">
        <f t="shared" si="0"/>
        <v/>
      </c>
      <c r="I44" s="47" t="str">
        <f t="shared" si="1"/>
        <v/>
      </c>
      <c r="J44" s="48"/>
      <c r="K44" s="48"/>
      <c r="L44" s="48"/>
      <c r="M44" s="48"/>
      <c r="N44" s="49" t="str">
        <f t="shared" si="2"/>
        <v/>
      </c>
      <c r="O44" s="49" t="str">
        <f t="shared" si="3"/>
        <v/>
      </c>
      <c r="P44" s="50"/>
      <c r="Q44" s="50"/>
      <c r="R44" s="50" t="str">
        <f t="shared" si="4"/>
        <v/>
      </c>
      <c r="S44" s="48"/>
      <c r="T44" s="51" t="s">
        <v>145</v>
      </c>
      <c r="U44" s="4"/>
      <c r="V44" s="4"/>
    </row>
    <row r="45" spans="1:22">
      <c r="A45" s="43" t="s">
        <v>153</v>
      </c>
      <c r="B45" s="44"/>
      <c r="C45" s="45"/>
      <c r="D45" s="45"/>
      <c r="E45" s="45"/>
      <c r="F45" s="46"/>
      <c r="G45" s="46"/>
      <c r="H45" s="47" t="str">
        <f t="shared" si="0"/>
        <v/>
      </c>
      <c r="I45" s="47" t="str">
        <f t="shared" si="1"/>
        <v/>
      </c>
      <c r="J45" s="48"/>
      <c r="K45" s="48"/>
      <c r="L45" s="48"/>
      <c r="M45" s="48"/>
      <c r="N45" s="49" t="str">
        <f t="shared" si="2"/>
        <v/>
      </c>
      <c r="O45" s="49" t="str">
        <f t="shared" si="3"/>
        <v/>
      </c>
      <c r="P45" s="50"/>
      <c r="Q45" s="50"/>
      <c r="R45" s="50" t="str">
        <f t="shared" si="4"/>
        <v/>
      </c>
      <c r="S45" s="48"/>
      <c r="T45" s="51" t="s">
        <v>145</v>
      </c>
      <c r="U45" s="4"/>
      <c r="V45" s="4"/>
    </row>
    <row r="46" spans="1:22">
      <c r="A46" s="43" t="s">
        <v>154</v>
      </c>
      <c r="B46" s="44"/>
      <c r="C46" s="45"/>
      <c r="D46" s="45"/>
      <c r="E46" s="45"/>
      <c r="F46" s="46"/>
      <c r="G46" s="46"/>
      <c r="H46" s="47" t="str">
        <f t="shared" si="0"/>
        <v/>
      </c>
      <c r="I46" s="47" t="str">
        <f t="shared" si="1"/>
        <v/>
      </c>
      <c r="J46" s="48"/>
      <c r="K46" s="48"/>
      <c r="L46" s="48"/>
      <c r="M46" s="48"/>
      <c r="N46" s="49" t="str">
        <f t="shared" si="2"/>
        <v/>
      </c>
      <c r="O46" s="49" t="str">
        <f t="shared" si="3"/>
        <v/>
      </c>
      <c r="P46" s="50"/>
      <c r="Q46" s="50"/>
      <c r="R46" s="50" t="str">
        <f t="shared" si="4"/>
        <v/>
      </c>
      <c r="S46" s="48"/>
      <c r="T46" s="51" t="s">
        <v>145</v>
      </c>
      <c r="U46" s="4"/>
      <c r="V46" s="4"/>
    </row>
    <row r="47" spans="1:22">
      <c r="A47" s="43" t="s">
        <v>155</v>
      </c>
      <c r="B47" s="44"/>
      <c r="C47" s="45"/>
      <c r="D47" s="45"/>
      <c r="E47" s="45"/>
      <c r="F47" s="46"/>
      <c r="G47" s="46"/>
      <c r="H47" s="47" t="str">
        <f t="shared" si="0"/>
        <v/>
      </c>
      <c r="I47" s="47" t="str">
        <f t="shared" si="1"/>
        <v/>
      </c>
      <c r="J47" s="48"/>
      <c r="K47" s="48"/>
      <c r="L47" s="48"/>
      <c r="M47" s="48"/>
      <c r="N47" s="49" t="str">
        <f t="shared" si="2"/>
        <v/>
      </c>
      <c r="O47" s="49" t="str">
        <f t="shared" si="3"/>
        <v/>
      </c>
      <c r="P47" s="50"/>
      <c r="Q47" s="50"/>
      <c r="R47" s="50" t="str">
        <f t="shared" si="4"/>
        <v/>
      </c>
      <c r="S47" s="48"/>
      <c r="T47" s="51" t="s">
        <v>145</v>
      </c>
      <c r="U47" s="4"/>
      <c r="V47" s="4"/>
    </row>
    <row r="48" spans="1:22">
      <c r="A48" s="43" t="s">
        <v>156</v>
      </c>
      <c r="B48" s="44"/>
      <c r="C48" s="45"/>
      <c r="D48" s="45"/>
      <c r="E48" s="45"/>
      <c r="F48" s="46"/>
      <c r="G48" s="46"/>
      <c r="H48" s="47" t="str">
        <f t="shared" si="0"/>
        <v/>
      </c>
      <c r="I48" s="47" t="str">
        <f t="shared" si="1"/>
        <v/>
      </c>
      <c r="J48" s="48"/>
      <c r="K48" s="48"/>
      <c r="L48" s="48"/>
      <c r="M48" s="48"/>
      <c r="N48" s="49" t="str">
        <f t="shared" si="2"/>
        <v/>
      </c>
      <c r="O48" s="49" t="str">
        <f t="shared" si="3"/>
        <v/>
      </c>
      <c r="P48" s="50"/>
      <c r="Q48" s="50"/>
      <c r="R48" s="50" t="str">
        <f t="shared" si="4"/>
        <v/>
      </c>
      <c r="S48" s="48"/>
      <c r="T48" s="51" t="s">
        <v>145</v>
      </c>
      <c r="U48" s="4"/>
      <c r="V48" s="4"/>
    </row>
    <row r="49" spans="1:22">
      <c r="A49" s="43" t="s">
        <v>157</v>
      </c>
      <c r="B49" s="44"/>
      <c r="C49" s="45"/>
      <c r="D49" s="45"/>
      <c r="E49" s="45"/>
      <c r="F49" s="46"/>
      <c r="G49" s="46"/>
      <c r="H49" s="47" t="str">
        <f t="shared" si="0"/>
        <v/>
      </c>
      <c r="I49" s="47" t="str">
        <f t="shared" si="1"/>
        <v/>
      </c>
      <c r="J49" s="48"/>
      <c r="K49" s="48"/>
      <c r="L49" s="48"/>
      <c r="M49" s="48"/>
      <c r="N49" s="49" t="str">
        <f t="shared" si="2"/>
        <v/>
      </c>
      <c r="O49" s="49" t="str">
        <f t="shared" si="3"/>
        <v/>
      </c>
      <c r="P49" s="50"/>
      <c r="Q49" s="50"/>
      <c r="R49" s="50" t="str">
        <f t="shared" si="4"/>
        <v/>
      </c>
      <c r="S49" s="48"/>
      <c r="T49" s="51" t="s">
        <v>145</v>
      </c>
      <c r="U49" s="4"/>
      <c r="V49" s="4"/>
    </row>
    <row r="50" spans="1:22">
      <c r="A50" s="43" t="s">
        <v>158</v>
      </c>
      <c r="B50" s="44"/>
      <c r="C50" s="45"/>
      <c r="D50" s="45"/>
      <c r="E50" s="45"/>
      <c r="F50" s="46"/>
      <c r="G50" s="46"/>
      <c r="H50" s="47" t="str">
        <f t="shared" si="0"/>
        <v/>
      </c>
      <c r="I50" s="47" t="str">
        <f t="shared" si="1"/>
        <v/>
      </c>
      <c r="J50" s="48"/>
      <c r="K50" s="48"/>
      <c r="L50" s="48"/>
      <c r="M50" s="48"/>
      <c r="N50" s="49" t="str">
        <f t="shared" si="2"/>
        <v/>
      </c>
      <c r="O50" s="49" t="str">
        <f t="shared" si="3"/>
        <v/>
      </c>
      <c r="P50" s="50"/>
      <c r="Q50" s="50"/>
      <c r="R50" s="50" t="str">
        <f t="shared" si="4"/>
        <v/>
      </c>
      <c r="S50" s="48"/>
      <c r="T50" s="51" t="s">
        <v>145</v>
      </c>
      <c r="U50" s="4"/>
      <c r="V50" s="4"/>
    </row>
    <row r="51" spans="1:22">
      <c r="A51" s="43" t="s">
        <v>159</v>
      </c>
      <c r="B51" s="44"/>
      <c r="C51" s="45"/>
      <c r="D51" s="45"/>
      <c r="E51" s="45"/>
      <c r="F51" s="46"/>
      <c r="G51" s="46"/>
      <c r="H51" s="47" t="str">
        <f t="shared" si="0"/>
        <v/>
      </c>
      <c r="I51" s="47" t="str">
        <f t="shared" si="1"/>
        <v/>
      </c>
      <c r="J51" s="48"/>
      <c r="K51" s="48"/>
      <c r="L51" s="48"/>
      <c r="M51" s="48"/>
      <c r="N51" s="49" t="str">
        <f t="shared" si="2"/>
        <v/>
      </c>
      <c r="O51" s="49" t="str">
        <f t="shared" si="3"/>
        <v/>
      </c>
      <c r="P51" s="50"/>
      <c r="Q51" s="50"/>
      <c r="R51" s="50" t="str">
        <f t="shared" si="4"/>
        <v/>
      </c>
      <c r="S51" s="48"/>
      <c r="T51" s="51" t="s">
        <v>145</v>
      </c>
      <c r="U51" s="4"/>
      <c r="V51" s="4"/>
    </row>
    <row r="52" spans="1:22">
      <c r="A52" s="52" t="s">
        <v>160</v>
      </c>
      <c r="B52" s="53"/>
      <c r="C52" s="54"/>
      <c r="D52" s="54"/>
      <c r="E52" s="54"/>
      <c r="F52" s="55"/>
      <c r="G52" s="55"/>
      <c r="H52" s="56" t="str">
        <f t="shared" si="0"/>
        <v/>
      </c>
      <c r="I52" s="56" t="str">
        <f t="shared" si="1"/>
        <v/>
      </c>
      <c r="J52" s="57"/>
      <c r="K52" s="57"/>
      <c r="L52" s="57"/>
      <c r="M52" s="57"/>
      <c r="N52" s="58" t="str">
        <f t="shared" si="2"/>
        <v/>
      </c>
      <c r="O52" s="58" t="str">
        <f t="shared" si="3"/>
        <v/>
      </c>
      <c r="P52" s="59"/>
      <c r="Q52" s="59"/>
      <c r="R52" s="59" t="str">
        <f t="shared" si="4"/>
        <v/>
      </c>
      <c r="S52" s="57"/>
      <c r="T52" s="60" t="s">
        <v>145</v>
      </c>
      <c r="U52" s="4"/>
      <c r="V52" s="4"/>
    </row>
    <row r="53" spans="1:22">
      <c r="A53" s="4"/>
      <c r="B53" s="4"/>
      <c r="C53" s="4"/>
      <c r="D53" s="4"/>
      <c r="E53" s="4"/>
      <c r="F53" s="4"/>
      <c r="G53" s="4"/>
      <c r="H53" s="4"/>
      <c r="I53" s="4"/>
      <c r="J53" s="4"/>
      <c r="K53" s="4"/>
      <c r="L53" s="4"/>
      <c r="M53" s="4"/>
      <c r="N53" s="4"/>
      <c r="O53" s="4"/>
      <c r="P53" s="4"/>
      <c r="Q53" s="4"/>
      <c r="R53" s="4"/>
      <c r="S53" s="4"/>
      <c r="T53" s="4"/>
      <c r="U53" s="4"/>
      <c r="V53" s="4"/>
    </row>
    <row r="54" spans="1:22" ht="16" customHeight="1">
      <c r="A54" s="178" t="s">
        <v>161</v>
      </c>
      <c r="B54" s="178"/>
      <c r="C54" s="178"/>
      <c r="D54" s="178"/>
      <c r="E54" s="178"/>
      <c r="F54" s="178"/>
      <c r="G54" s="178"/>
      <c r="H54" s="178"/>
      <c r="I54" s="178"/>
      <c r="J54" s="178"/>
      <c r="K54" s="178"/>
      <c r="L54" s="178"/>
      <c r="M54" s="178"/>
      <c r="N54" s="178"/>
      <c r="O54" s="178"/>
      <c r="P54" s="178"/>
      <c r="Q54" s="178"/>
      <c r="R54" s="178"/>
      <c r="S54" s="178"/>
      <c r="T54" s="178"/>
      <c r="U54" s="4"/>
      <c r="V54" s="4"/>
    </row>
    <row r="55" spans="1:22">
      <c r="A55" s="303" t="s">
        <v>162</v>
      </c>
      <c r="B55" s="304"/>
      <c r="C55" s="304"/>
      <c r="D55" s="304"/>
      <c r="E55" s="305"/>
      <c r="F55" s="303" t="s">
        <v>163</v>
      </c>
      <c r="G55" s="304"/>
      <c r="H55" s="304"/>
      <c r="I55" s="304"/>
      <c r="J55" s="305"/>
      <c r="K55" s="303" t="s">
        <v>164</v>
      </c>
      <c r="L55" s="304"/>
      <c r="M55" s="304"/>
      <c r="N55" s="304"/>
      <c r="O55" s="305"/>
      <c r="P55" s="303" t="s">
        <v>165</v>
      </c>
      <c r="Q55" s="304"/>
      <c r="R55" s="304"/>
      <c r="S55" s="304"/>
      <c r="T55" s="305"/>
      <c r="U55" s="4"/>
      <c r="V55" s="4"/>
    </row>
    <row r="56" spans="1:22">
      <c r="A56" s="306"/>
      <c r="B56" s="307"/>
      <c r="C56" s="307"/>
      <c r="D56" s="307"/>
      <c r="E56" s="308"/>
      <c r="F56" s="306"/>
      <c r="G56" s="307"/>
      <c r="H56" s="307"/>
      <c r="I56" s="307"/>
      <c r="J56" s="308"/>
      <c r="K56" s="306"/>
      <c r="L56" s="307"/>
      <c r="M56" s="307"/>
      <c r="N56" s="307"/>
      <c r="O56" s="308"/>
      <c r="P56" s="306"/>
      <c r="Q56" s="307"/>
      <c r="R56" s="307"/>
      <c r="S56" s="307"/>
      <c r="T56" s="308"/>
      <c r="U56" s="4"/>
      <c r="V56" s="4"/>
    </row>
    <row r="57" spans="1:22">
      <c r="A57" s="306"/>
      <c r="B57" s="307"/>
      <c r="C57" s="307"/>
      <c r="D57" s="307"/>
      <c r="E57" s="308"/>
      <c r="F57" s="306"/>
      <c r="G57" s="307"/>
      <c r="H57" s="307"/>
      <c r="I57" s="307"/>
      <c r="J57" s="308"/>
      <c r="K57" s="306"/>
      <c r="L57" s="307"/>
      <c r="M57" s="307"/>
      <c r="N57" s="307"/>
      <c r="O57" s="308"/>
      <c r="P57" s="306"/>
      <c r="Q57" s="307"/>
      <c r="R57" s="307"/>
      <c r="S57" s="307"/>
      <c r="T57" s="308"/>
      <c r="U57" s="4"/>
      <c r="V57" s="4"/>
    </row>
    <row r="58" spans="1:22">
      <c r="A58" s="309"/>
      <c r="B58" s="310"/>
      <c r="C58" s="310"/>
      <c r="D58" s="310"/>
      <c r="E58" s="311"/>
      <c r="F58" s="309"/>
      <c r="G58" s="310"/>
      <c r="H58" s="310"/>
      <c r="I58" s="310"/>
      <c r="J58" s="311"/>
      <c r="K58" s="309"/>
      <c r="L58" s="310"/>
      <c r="M58" s="310"/>
      <c r="N58" s="310"/>
      <c r="O58" s="311"/>
      <c r="P58" s="309"/>
      <c r="Q58" s="310"/>
      <c r="R58" s="310"/>
      <c r="S58" s="310"/>
      <c r="T58" s="311"/>
      <c r="U58" s="4"/>
      <c r="V58" s="4"/>
    </row>
    <row r="59" spans="1:22">
      <c r="A59" s="4"/>
      <c r="B59" s="4"/>
      <c r="C59" s="4"/>
      <c r="D59" s="4"/>
      <c r="E59" s="4"/>
      <c r="F59" s="4"/>
      <c r="G59" s="4"/>
      <c r="H59" s="4"/>
      <c r="I59" s="4"/>
      <c r="J59" s="4"/>
      <c r="K59" s="4"/>
      <c r="L59" s="4"/>
      <c r="M59" s="4"/>
      <c r="N59" s="4"/>
      <c r="O59" s="4"/>
      <c r="P59" s="4"/>
      <c r="Q59" s="4"/>
      <c r="R59" s="4"/>
      <c r="S59" s="4"/>
      <c r="T59" s="4"/>
      <c r="U59" s="4"/>
      <c r="V59" s="4"/>
    </row>
    <row r="60" spans="1:22" ht="13.4" customHeight="1">
      <c r="A60" s="206" t="s">
        <v>166</v>
      </c>
      <c r="B60" s="206"/>
      <c r="C60" s="206"/>
      <c r="D60" s="206"/>
      <c r="E60" s="206"/>
      <c r="F60" s="206"/>
      <c r="G60" s="206"/>
      <c r="H60" s="206"/>
      <c r="I60" s="206"/>
      <c r="J60" s="206"/>
      <c r="K60" s="206"/>
      <c r="L60" s="206"/>
      <c r="M60" s="206"/>
      <c r="N60" s="206"/>
      <c r="O60" s="206"/>
      <c r="P60" s="206"/>
      <c r="Q60" s="206"/>
      <c r="R60" s="206"/>
      <c r="S60" s="206"/>
      <c r="T60" s="206"/>
      <c r="U60" s="4"/>
      <c r="V60" s="4"/>
    </row>
    <row r="61" spans="1:22">
      <c r="A61" s="4"/>
      <c r="B61" s="4"/>
      <c r="C61" s="4"/>
      <c r="D61" s="4"/>
      <c r="E61" s="4"/>
      <c r="F61" s="4"/>
      <c r="G61" s="4"/>
      <c r="H61" s="4"/>
      <c r="I61" s="4"/>
      <c r="J61" s="4"/>
      <c r="K61" s="4"/>
      <c r="L61" s="4"/>
      <c r="M61" s="4"/>
      <c r="N61" s="4"/>
      <c r="O61" s="4"/>
      <c r="P61" s="4"/>
      <c r="Q61" s="4"/>
      <c r="R61" s="4"/>
      <c r="S61" s="4"/>
      <c r="T61" s="4"/>
      <c r="U61" s="4"/>
      <c r="V61" s="4"/>
    </row>
    <row r="62" spans="1:22">
      <c r="A62" s="4"/>
      <c r="B62" s="4"/>
      <c r="C62" s="4"/>
      <c r="D62" s="4"/>
      <c r="E62" s="4"/>
      <c r="F62" s="4"/>
      <c r="G62" s="4"/>
      <c r="H62" s="4"/>
      <c r="I62" s="4"/>
      <c r="J62" s="4"/>
      <c r="K62" s="4"/>
      <c r="L62" s="4"/>
      <c r="M62" s="4"/>
      <c r="N62" s="4"/>
      <c r="O62" s="4"/>
      <c r="P62" s="4"/>
      <c r="Q62" s="4"/>
      <c r="R62" s="4"/>
      <c r="S62" s="4"/>
      <c r="T62" s="4"/>
      <c r="U62" s="4"/>
      <c r="V62" s="4"/>
    </row>
    <row r="63" spans="1:22">
      <c r="A63" s="4"/>
      <c r="B63" s="4"/>
      <c r="C63" s="4"/>
      <c r="D63" s="4"/>
      <c r="E63" s="4"/>
      <c r="F63" s="4"/>
      <c r="G63" s="4"/>
      <c r="H63" s="4"/>
      <c r="I63" s="4"/>
      <c r="J63" s="4"/>
      <c r="K63" s="4"/>
      <c r="L63" s="4"/>
      <c r="M63" s="4"/>
      <c r="N63" s="4"/>
      <c r="O63" s="4"/>
      <c r="P63" s="4"/>
      <c r="Q63" s="4"/>
      <c r="R63" s="4"/>
      <c r="S63" s="4"/>
      <c r="T63" s="4"/>
      <c r="U63" s="4"/>
      <c r="V63" s="4"/>
    </row>
    <row r="64" spans="1:22">
      <c r="A64" s="4"/>
      <c r="B64" s="4"/>
      <c r="C64" s="4"/>
      <c r="D64" s="4"/>
      <c r="E64" s="4"/>
      <c r="F64" s="4"/>
      <c r="G64" s="4"/>
      <c r="H64" s="4"/>
      <c r="I64" s="4"/>
      <c r="J64" s="4"/>
      <c r="K64" s="4"/>
      <c r="L64" s="4"/>
      <c r="M64" s="4"/>
      <c r="N64" s="4"/>
      <c r="O64" s="4"/>
      <c r="P64" s="4"/>
      <c r="Q64" s="4"/>
      <c r="R64" s="4"/>
      <c r="S64" s="4"/>
      <c r="T64" s="4"/>
      <c r="U64" s="4"/>
      <c r="V64" s="4"/>
    </row>
    <row r="65" spans="1:22">
      <c r="A65" s="4"/>
      <c r="B65" s="4"/>
      <c r="C65" s="4"/>
      <c r="D65" s="4"/>
      <c r="E65" s="4"/>
      <c r="F65" s="4"/>
      <c r="G65" s="4"/>
      <c r="H65" s="4"/>
      <c r="I65" s="4"/>
      <c r="J65" s="4"/>
      <c r="K65" s="4"/>
      <c r="L65" s="4"/>
      <c r="M65" s="4"/>
      <c r="N65" s="4"/>
      <c r="O65" s="4"/>
      <c r="P65" s="4"/>
      <c r="Q65" s="4"/>
      <c r="R65" s="4"/>
      <c r="S65" s="4"/>
      <c r="T65" s="4"/>
      <c r="U65" s="4"/>
      <c r="V65" s="4"/>
    </row>
    <row r="66" spans="1:22">
      <c r="A66" s="4"/>
      <c r="B66" s="4"/>
      <c r="C66" s="4"/>
      <c r="D66" s="4"/>
      <c r="E66" s="4"/>
      <c r="F66" s="4"/>
      <c r="G66" s="4"/>
      <c r="H66" s="4"/>
      <c r="I66" s="4"/>
      <c r="J66" s="4"/>
      <c r="K66" s="4"/>
      <c r="L66" s="4"/>
      <c r="M66" s="4"/>
      <c r="N66" s="4"/>
      <c r="O66" s="4"/>
      <c r="P66" s="4"/>
      <c r="Q66" s="4"/>
      <c r="R66" s="4"/>
      <c r="S66" s="4"/>
      <c r="T66" s="4"/>
      <c r="U66" s="4"/>
      <c r="V66" s="4"/>
    </row>
    <row r="67" spans="1:22">
      <c r="A67" s="4"/>
      <c r="B67" s="4"/>
      <c r="C67" s="4"/>
      <c r="D67" s="4"/>
      <c r="E67" s="4"/>
      <c r="F67" s="4"/>
      <c r="G67" s="4"/>
      <c r="H67" s="4"/>
      <c r="I67" s="4"/>
      <c r="J67" s="4"/>
      <c r="K67" s="4"/>
      <c r="L67" s="4"/>
      <c r="M67" s="4"/>
      <c r="N67" s="4"/>
      <c r="O67" s="4"/>
      <c r="P67" s="4"/>
      <c r="Q67" s="4"/>
      <c r="R67" s="4"/>
      <c r="S67" s="4"/>
      <c r="T67" s="4"/>
      <c r="U67" s="4"/>
      <c r="V67" s="4"/>
    </row>
    <row r="68" spans="1:22">
      <c r="A68" s="4"/>
      <c r="B68" s="4"/>
      <c r="C68" s="4"/>
      <c r="D68" s="4"/>
      <c r="E68" s="4"/>
      <c r="F68" s="4"/>
      <c r="G68" s="4"/>
      <c r="H68" s="4"/>
      <c r="I68" s="4"/>
      <c r="J68" s="4"/>
      <c r="K68" s="4"/>
      <c r="L68" s="4"/>
      <c r="M68" s="4"/>
      <c r="N68" s="4"/>
      <c r="O68" s="4"/>
      <c r="P68" s="4"/>
      <c r="Q68" s="4"/>
      <c r="R68" s="4"/>
      <c r="S68" s="4"/>
      <c r="T68" s="4"/>
      <c r="U68" s="4"/>
      <c r="V68" s="4"/>
    </row>
    <row r="69" spans="1:22">
      <c r="A69" s="4"/>
      <c r="B69" s="4"/>
      <c r="C69" s="4"/>
      <c r="D69" s="4"/>
      <c r="E69" s="4"/>
      <c r="F69" s="4"/>
      <c r="G69" s="4"/>
      <c r="H69" s="4"/>
      <c r="I69" s="4"/>
      <c r="J69" s="4"/>
      <c r="K69" s="4"/>
      <c r="L69" s="4"/>
      <c r="M69" s="4"/>
      <c r="N69" s="4"/>
      <c r="O69" s="4"/>
      <c r="P69" s="4"/>
      <c r="Q69" s="4"/>
      <c r="R69" s="4"/>
      <c r="S69" s="4"/>
      <c r="T69" s="4"/>
      <c r="U69" s="4"/>
      <c r="V69" s="4"/>
    </row>
    <row r="70" spans="1:22">
      <c r="A70" s="4"/>
      <c r="B70" s="4"/>
      <c r="C70" s="4"/>
      <c r="D70" s="4"/>
      <c r="E70" s="4"/>
      <c r="F70" s="4"/>
      <c r="G70" s="4"/>
      <c r="H70" s="4"/>
      <c r="I70" s="4"/>
      <c r="J70" s="4"/>
      <c r="K70" s="4"/>
      <c r="L70" s="4"/>
      <c r="M70" s="4"/>
      <c r="N70" s="4"/>
      <c r="O70" s="4"/>
      <c r="P70" s="4"/>
      <c r="Q70" s="4"/>
      <c r="R70" s="4"/>
      <c r="S70" s="4"/>
      <c r="T70" s="4"/>
      <c r="U70" s="4"/>
      <c r="V70" s="4"/>
    </row>
    <row r="71" spans="1:22">
      <c r="A71" s="4"/>
      <c r="B71" s="4"/>
      <c r="C71" s="4"/>
      <c r="D71" s="4"/>
      <c r="E71" s="4"/>
      <c r="F71" s="4"/>
      <c r="G71" s="4"/>
      <c r="H71" s="4"/>
      <c r="I71" s="4"/>
      <c r="J71" s="4"/>
      <c r="K71" s="4"/>
      <c r="L71" s="4"/>
      <c r="M71" s="4"/>
      <c r="N71" s="4"/>
      <c r="O71" s="4"/>
      <c r="P71" s="4"/>
      <c r="Q71" s="4"/>
      <c r="R71" s="4"/>
      <c r="S71" s="4"/>
      <c r="T71" s="4"/>
      <c r="U71" s="4"/>
      <c r="V71" s="4"/>
    </row>
    <row r="72" spans="1:22">
      <c r="A72" s="4"/>
      <c r="B72" s="4"/>
      <c r="C72" s="4"/>
      <c r="D72" s="4"/>
      <c r="E72" s="4"/>
      <c r="F72" s="4"/>
      <c r="G72" s="4"/>
      <c r="H72" s="4"/>
      <c r="I72" s="4"/>
      <c r="J72" s="4"/>
      <c r="K72" s="4"/>
      <c r="L72" s="4"/>
      <c r="M72" s="4"/>
      <c r="N72" s="4"/>
      <c r="O72" s="4"/>
      <c r="P72" s="4"/>
      <c r="Q72" s="4"/>
      <c r="R72" s="4"/>
      <c r="S72" s="4"/>
      <c r="T72" s="4"/>
      <c r="U72" s="4"/>
      <c r="V72" s="4"/>
    </row>
    <row r="73" spans="1:22">
      <c r="A73" s="4"/>
      <c r="B73" s="4"/>
      <c r="C73" s="4"/>
      <c r="D73" s="4"/>
      <c r="E73" s="4"/>
      <c r="F73" s="4"/>
      <c r="G73" s="4"/>
      <c r="H73" s="4"/>
      <c r="I73" s="4"/>
      <c r="J73" s="4"/>
      <c r="K73" s="4"/>
      <c r="L73" s="4"/>
      <c r="M73" s="4"/>
      <c r="N73" s="4"/>
      <c r="O73" s="4"/>
      <c r="P73" s="4"/>
      <c r="Q73" s="4"/>
      <c r="R73" s="4"/>
      <c r="S73" s="4"/>
      <c r="T73" s="4"/>
      <c r="U73" s="4"/>
      <c r="V73" s="4"/>
    </row>
    <row r="74" spans="1:22">
      <c r="A74" s="4"/>
      <c r="B74" s="4"/>
      <c r="C74" s="4"/>
      <c r="D74" s="4"/>
      <c r="E74" s="4"/>
      <c r="F74" s="4"/>
      <c r="G74" s="4"/>
      <c r="H74" s="4"/>
      <c r="I74" s="4"/>
      <c r="J74" s="4"/>
      <c r="K74" s="4"/>
      <c r="L74" s="4"/>
      <c r="M74" s="4"/>
      <c r="N74" s="4"/>
      <c r="O74" s="4"/>
      <c r="P74" s="4"/>
      <c r="Q74" s="4"/>
      <c r="R74" s="4"/>
      <c r="S74" s="4"/>
      <c r="T74" s="4"/>
      <c r="U74" s="4"/>
      <c r="V74" s="4"/>
    </row>
    <row r="75" spans="1:22">
      <c r="A75" s="4"/>
      <c r="B75" s="4"/>
      <c r="C75" s="4"/>
      <c r="D75" s="4"/>
      <c r="E75" s="4"/>
      <c r="F75" s="4"/>
      <c r="G75" s="4"/>
      <c r="H75" s="4"/>
      <c r="I75" s="4"/>
      <c r="J75" s="4"/>
      <c r="K75" s="4"/>
      <c r="L75" s="4"/>
      <c r="M75" s="4"/>
      <c r="N75" s="4"/>
      <c r="O75" s="4"/>
      <c r="P75" s="4"/>
      <c r="Q75" s="4"/>
      <c r="R75" s="4"/>
      <c r="S75" s="4"/>
      <c r="T75" s="4"/>
      <c r="U75" s="4"/>
      <c r="V75" s="4"/>
    </row>
    <row r="76" spans="1:22">
      <c r="A76" s="4"/>
      <c r="B76" s="4"/>
      <c r="C76" s="4"/>
      <c r="D76" s="4"/>
      <c r="E76" s="4"/>
      <c r="F76" s="4"/>
      <c r="G76" s="4"/>
      <c r="H76" s="4"/>
      <c r="I76" s="4"/>
      <c r="J76" s="4"/>
      <c r="K76" s="4"/>
      <c r="L76" s="4"/>
      <c r="M76" s="4"/>
      <c r="N76" s="4"/>
      <c r="O76" s="4"/>
      <c r="P76" s="4"/>
      <c r="Q76" s="4"/>
      <c r="R76" s="4"/>
      <c r="S76" s="4"/>
      <c r="T76" s="4"/>
      <c r="U76" s="4"/>
      <c r="V76" s="4"/>
    </row>
    <row r="77" spans="1:22">
      <c r="A77" s="4"/>
      <c r="B77" s="4"/>
      <c r="C77" s="4"/>
      <c r="D77" s="4"/>
      <c r="E77" s="4"/>
      <c r="F77" s="4"/>
      <c r="G77" s="4"/>
      <c r="H77" s="4"/>
      <c r="I77" s="4"/>
      <c r="J77" s="4"/>
      <c r="K77" s="4"/>
      <c r="L77" s="4"/>
      <c r="M77" s="4"/>
      <c r="N77" s="4"/>
      <c r="O77" s="4"/>
      <c r="P77" s="4"/>
      <c r="Q77" s="4"/>
      <c r="R77" s="4"/>
      <c r="S77" s="4"/>
      <c r="T77" s="4"/>
      <c r="U77" s="4"/>
      <c r="V77" s="4"/>
    </row>
    <row r="78" spans="1:22">
      <c r="A78" s="4"/>
      <c r="B78" s="4"/>
      <c r="C78" s="4"/>
      <c r="D78" s="4"/>
      <c r="E78" s="4"/>
      <c r="F78" s="4"/>
      <c r="G78" s="4"/>
      <c r="H78" s="4"/>
      <c r="I78" s="4"/>
      <c r="J78" s="4"/>
      <c r="K78" s="4"/>
      <c r="L78" s="4"/>
      <c r="M78" s="4"/>
      <c r="N78" s="4"/>
      <c r="O78" s="4"/>
      <c r="P78" s="4"/>
      <c r="Q78" s="4"/>
      <c r="R78" s="4"/>
      <c r="S78" s="4"/>
      <c r="T78" s="4"/>
      <c r="U78" s="4"/>
      <c r="V78" s="4"/>
    </row>
    <row r="79" spans="1:22">
      <c r="A79" s="4"/>
      <c r="B79" s="4"/>
      <c r="C79" s="4"/>
      <c r="D79" s="4"/>
      <c r="E79" s="4"/>
      <c r="F79" s="4"/>
      <c r="G79" s="4"/>
      <c r="H79" s="4"/>
      <c r="I79" s="4"/>
      <c r="J79" s="4"/>
      <c r="K79" s="4"/>
      <c r="L79" s="4"/>
      <c r="M79" s="4"/>
      <c r="N79" s="4"/>
      <c r="O79" s="4"/>
      <c r="P79" s="4"/>
      <c r="Q79" s="4"/>
      <c r="R79" s="4"/>
      <c r="S79" s="4"/>
      <c r="T79" s="4"/>
      <c r="U79" s="4"/>
      <c r="V79" s="4"/>
    </row>
    <row r="80" spans="1:22">
      <c r="A80" s="4"/>
      <c r="B80" s="4"/>
      <c r="C80" s="4"/>
      <c r="D80" s="4"/>
      <c r="E80" s="4"/>
      <c r="F80" s="4"/>
      <c r="G80" s="4"/>
      <c r="H80" s="4"/>
      <c r="I80" s="4"/>
      <c r="J80" s="4"/>
      <c r="K80" s="4"/>
      <c r="L80" s="4"/>
      <c r="M80" s="4"/>
      <c r="N80" s="4"/>
      <c r="O80" s="4"/>
      <c r="P80" s="4"/>
      <c r="Q80" s="4"/>
      <c r="R80" s="4"/>
      <c r="S80" s="4"/>
      <c r="T80" s="4"/>
      <c r="U80" s="4"/>
      <c r="V80" s="4"/>
    </row>
  </sheetData>
  <mergeCells count="24">
    <mergeCell ref="A60:T60"/>
    <mergeCell ref="A35:T35"/>
    <mergeCell ref="A54:T54"/>
    <mergeCell ref="A55:E58"/>
    <mergeCell ref="F55:J58"/>
    <mergeCell ref="K55:O58"/>
    <mergeCell ref="P55:T58"/>
    <mergeCell ref="A10:T10"/>
    <mergeCell ref="A12:C30"/>
    <mergeCell ref="D31:T33"/>
    <mergeCell ref="D12:I17"/>
    <mergeCell ref="J12:O17"/>
    <mergeCell ref="P12:T17"/>
    <mergeCell ref="D18:I23"/>
    <mergeCell ref="J18:O23"/>
    <mergeCell ref="P18:T23"/>
    <mergeCell ref="D24:I30"/>
    <mergeCell ref="J24:O30"/>
    <mergeCell ref="P24:T30"/>
    <mergeCell ref="A1:E1"/>
    <mergeCell ref="F1:T1"/>
    <mergeCell ref="A2:T2"/>
    <mergeCell ref="A3:T3"/>
    <mergeCell ref="A6:T8"/>
  </mergeCells>
  <conditionalFormatting sqref="O37:O52">
    <cfRule type="dataBar" priority="1">
      <dataBar>
        <cfvo type="min"/>
        <cfvo type="max"/>
        <color rgb="FFB66A3C"/>
      </dataBar>
    </cfRule>
  </conditionalFormatting>
  <conditionalFormatting sqref="R37:R52">
    <cfRule type="colorScale" priority="2">
      <colorScale>
        <cfvo type="min"/>
        <cfvo type="percentile" val="50"/>
        <cfvo type="max"/>
        <color rgb="FFF4DFDF"/>
        <color rgb="FFF5ECD5"/>
        <color rgb="FFE1F0E8"/>
      </colorScale>
    </cfRule>
  </conditionalFormatting>
  <conditionalFormatting sqref="O37:O52">
    <cfRule type="dataBar" priority="3">
      <dataBar>
        <cfvo type="min"/>
        <cfvo type="max"/>
        <color rgb="FFB66A3C"/>
      </dataBar>
      <extLst>
        <ext xmlns:x14="http://schemas.microsoft.com/office/spreadsheetml/2009/9/main" uri="{B025F937-C7B1-47D3-B67F-A62EFF666E3E}">
          <x14:id>{9225107E-D800-E7DE-0A20-F1039E16748D}</x14:id>
        </ext>
      </extLst>
    </cfRule>
  </conditionalFormatting>
  <dataValidations count="3">
    <dataValidation type="list" sqref="F37:G52">
      <formula1>"1,2,3,4,5"</formula1>
    </dataValidation>
    <dataValidation type="list" sqref="J37:M52">
      <formula1>"1,2,3,4,5"</formula1>
    </dataValidation>
    <dataValidation type="list" sqref="T37:T52">
      <formula1>"Draft,Challenged,Approved,Deferred,Exit Review"</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9225107E-D800-E7DE-0A20-F1039E16748D}">
            <x14:dataBar>
              <x14:cfvo type="min"/>
              <x14:cfvo type="max"/>
              <x14:negativeFillColor auto="1"/>
              <x14:axisColor auto="1"/>
            </x14:dataBar>
          </x14:cfRule>
          <xm:sqref>O37:O52</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0"/>
  <sheetViews>
    <sheetView workbookViewId="0">
      <selection sqref="A1:E1"/>
    </sheetView>
  </sheetViews>
  <sheetFormatPr defaultRowHeight="14"/>
  <cols>
    <col min="1" max="1" width="27" customWidth="1"/>
    <col min="2" max="7" width="11" customWidth="1"/>
    <col min="8" max="8" width="14" customWidth="1"/>
    <col min="9" max="15" width="11" customWidth="1"/>
    <col min="16" max="16" width="14" customWidth="1"/>
    <col min="17" max="18" width="20" customWidth="1"/>
    <col min="19" max="19" width="13" customWidth="1"/>
    <col min="20" max="21" width="12" customWidth="1"/>
    <col min="22" max="22" width="15" customWidth="1"/>
  </cols>
  <sheetData>
    <row r="1" spans="1:22" ht="14.65" customHeight="1">
      <c r="A1" s="103" t="s">
        <v>0</v>
      </c>
      <c r="B1" s="103"/>
      <c r="C1" s="103"/>
      <c r="D1" s="103"/>
      <c r="E1" s="103"/>
      <c r="F1" s="104" t="s">
        <v>1</v>
      </c>
      <c r="G1" s="104"/>
      <c r="H1" s="104"/>
      <c r="I1" s="104"/>
      <c r="J1" s="104"/>
      <c r="K1" s="104"/>
      <c r="L1" s="104"/>
      <c r="M1" s="104"/>
      <c r="N1" s="104"/>
      <c r="O1" s="104"/>
      <c r="P1" s="104"/>
      <c r="Q1" s="104"/>
      <c r="R1" s="104"/>
      <c r="S1" s="104"/>
      <c r="T1" s="104"/>
      <c r="U1" s="104"/>
      <c r="V1" s="104"/>
    </row>
    <row r="2" spans="1:22" ht="25.4" customHeight="1">
      <c r="A2" s="105" t="s">
        <v>167</v>
      </c>
      <c r="B2" s="105"/>
      <c r="C2" s="105"/>
      <c r="D2" s="105"/>
      <c r="E2" s="105"/>
      <c r="F2" s="105"/>
      <c r="G2" s="105"/>
      <c r="H2" s="105"/>
      <c r="I2" s="105"/>
      <c r="J2" s="105"/>
      <c r="K2" s="105"/>
      <c r="L2" s="105"/>
      <c r="M2" s="105"/>
      <c r="N2" s="105"/>
      <c r="O2" s="105"/>
      <c r="P2" s="105"/>
      <c r="Q2" s="105"/>
      <c r="R2" s="105"/>
      <c r="S2" s="105"/>
      <c r="T2" s="105"/>
      <c r="U2" s="105"/>
      <c r="V2" s="105"/>
    </row>
    <row r="3" spans="1:22" ht="14.65" customHeight="1">
      <c r="A3" s="106" t="s">
        <v>168</v>
      </c>
      <c r="B3" s="106"/>
      <c r="C3" s="106"/>
      <c r="D3" s="106"/>
      <c r="E3" s="106"/>
      <c r="F3" s="106"/>
      <c r="G3" s="106"/>
      <c r="H3" s="106"/>
      <c r="I3" s="106"/>
      <c r="J3" s="106"/>
      <c r="K3" s="106"/>
      <c r="L3" s="106"/>
      <c r="M3" s="106"/>
      <c r="N3" s="106"/>
      <c r="O3" s="106"/>
      <c r="P3" s="106"/>
      <c r="Q3" s="106"/>
      <c r="R3" s="106"/>
      <c r="S3" s="106"/>
      <c r="T3" s="106"/>
      <c r="U3" s="106"/>
      <c r="V3" s="106"/>
    </row>
    <row r="4" spans="1:22" ht="3.4" customHeight="1">
      <c r="A4" s="5"/>
      <c r="B4" s="5"/>
      <c r="C4" s="5"/>
      <c r="D4" s="5"/>
      <c r="E4" s="5"/>
      <c r="F4" s="5"/>
      <c r="G4" s="5"/>
      <c r="H4" s="5"/>
      <c r="I4" s="5"/>
      <c r="J4" s="5"/>
      <c r="K4" s="5"/>
      <c r="L4" s="5"/>
      <c r="M4" s="5"/>
      <c r="N4" s="5"/>
      <c r="O4" s="5"/>
      <c r="P4" s="5"/>
      <c r="Q4" s="5"/>
      <c r="R4" s="5"/>
      <c r="S4" s="5"/>
      <c r="T4" s="5"/>
      <c r="U4" s="5"/>
      <c r="V4" s="5"/>
    </row>
    <row r="5" spans="1:22">
      <c r="A5" s="4"/>
      <c r="B5" s="4"/>
      <c r="C5" s="4"/>
      <c r="D5" s="4"/>
      <c r="E5" s="4"/>
      <c r="F5" s="4"/>
      <c r="G5" s="4"/>
      <c r="H5" s="4"/>
      <c r="I5" s="4"/>
      <c r="J5" s="4"/>
      <c r="K5" s="4"/>
      <c r="L5" s="4"/>
      <c r="M5" s="4"/>
      <c r="N5" s="4"/>
      <c r="O5" s="4"/>
      <c r="P5" s="4"/>
      <c r="Q5" s="4"/>
      <c r="R5" s="4"/>
      <c r="S5" s="4"/>
      <c r="T5" s="4"/>
      <c r="U5" s="4"/>
      <c r="V5" s="4"/>
    </row>
    <row r="6" spans="1:22">
      <c r="A6" s="312" t="s">
        <v>169</v>
      </c>
      <c r="B6" s="313"/>
      <c r="C6" s="313"/>
      <c r="D6" s="313"/>
      <c r="E6" s="313"/>
      <c r="F6" s="313"/>
      <c r="G6" s="313"/>
      <c r="H6" s="313"/>
      <c r="I6" s="313"/>
      <c r="J6" s="313"/>
      <c r="K6" s="313"/>
      <c r="L6" s="313"/>
      <c r="M6" s="313"/>
      <c r="N6" s="313"/>
      <c r="O6" s="313"/>
      <c r="P6" s="313"/>
      <c r="Q6" s="313"/>
      <c r="R6" s="313"/>
      <c r="S6" s="313"/>
      <c r="T6" s="313"/>
      <c r="U6" s="313"/>
      <c r="V6" s="314"/>
    </row>
    <row r="7" spans="1:22">
      <c r="A7" s="315"/>
      <c r="B7" s="316"/>
      <c r="C7" s="316"/>
      <c r="D7" s="316"/>
      <c r="E7" s="316"/>
      <c r="F7" s="316"/>
      <c r="G7" s="316"/>
      <c r="H7" s="316"/>
      <c r="I7" s="316"/>
      <c r="J7" s="316"/>
      <c r="K7" s="316"/>
      <c r="L7" s="316"/>
      <c r="M7" s="316"/>
      <c r="N7" s="316"/>
      <c r="O7" s="316"/>
      <c r="P7" s="316"/>
      <c r="Q7" s="316"/>
      <c r="R7" s="316"/>
      <c r="S7" s="316"/>
      <c r="T7" s="316"/>
      <c r="U7" s="316"/>
      <c r="V7" s="317"/>
    </row>
    <row r="8" spans="1:22">
      <c r="A8" s="318"/>
      <c r="B8" s="319"/>
      <c r="C8" s="319"/>
      <c r="D8" s="319"/>
      <c r="E8" s="319"/>
      <c r="F8" s="319"/>
      <c r="G8" s="319"/>
      <c r="H8" s="319"/>
      <c r="I8" s="319"/>
      <c r="J8" s="319"/>
      <c r="K8" s="319"/>
      <c r="L8" s="319"/>
      <c r="M8" s="319"/>
      <c r="N8" s="319"/>
      <c r="O8" s="319"/>
      <c r="P8" s="319"/>
      <c r="Q8" s="319"/>
      <c r="R8" s="319"/>
      <c r="S8" s="319"/>
      <c r="T8" s="319"/>
      <c r="U8" s="319"/>
      <c r="V8" s="320"/>
    </row>
    <row r="9" spans="1:22">
      <c r="A9" s="4"/>
      <c r="B9" s="4"/>
      <c r="C9" s="4"/>
      <c r="D9" s="4"/>
      <c r="E9" s="4"/>
      <c r="F9" s="4"/>
      <c r="G9" s="4"/>
      <c r="H9" s="4"/>
      <c r="I9" s="4"/>
      <c r="J9" s="4"/>
      <c r="K9" s="4"/>
      <c r="L9" s="4"/>
      <c r="M9" s="4"/>
      <c r="N9" s="4"/>
      <c r="O9" s="4"/>
      <c r="P9" s="4"/>
      <c r="Q9" s="4"/>
      <c r="R9" s="4"/>
      <c r="S9" s="4"/>
      <c r="T9" s="4"/>
      <c r="U9" s="4"/>
      <c r="V9" s="4"/>
    </row>
    <row r="10" spans="1:22" ht="16" customHeight="1">
      <c r="A10" s="125" t="s">
        <v>170</v>
      </c>
      <c r="B10" s="125"/>
      <c r="C10" s="125"/>
      <c r="D10" s="125"/>
      <c r="E10" s="125"/>
      <c r="F10" s="125"/>
      <c r="G10" s="125"/>
      <c r="H10" s="125"/>
      <c r="I10" s="125"/>
      <c r="J10" s="125"/>
      <c r="K10" s="125"/>
      <c r="L10" s="4"/>
      <c r="M10" s="321" t="s">
        <v>171</v>
      </c>
      <c r="N10" s="321"/>
      <c r="O10" s="321"/>
      <c r="P10" s="321"/>
      <c r="Q10" s="321"/>
      <c r="R10" s="321"/>
      <c r="S10" s="321"/>
      <c r="T10" s="321"/>
      <c r="U10" s="321"/>
      <c r="V10" s="321"/>
    </row>
    <row r="11" spans="1:22" ht="25.4" customHeight="1">
      <c r="A11" s="15" t="s">
        <v>172</v>
      </c>
      <c r="B11" s="16" t="s">
        <v>173</v>
      </c>
      <c r="C11" s="16" t="s">
        <v>174</v>
      </c>
      <c r="D11" s="16" t="s">
        <v>175</v>
      </c>
      <c r="E11" s="16" t="s">
        <v>176</v>
      </c>
      <c r="F11" s="16" t="s">
        <v>177</v>
      </c>
      <c r="G11" s="16" t="s">
        <v>178</v>
      </c>
      <c r="H11" s="16" t="s">
        <v>179</v>
      </c>
      <c r="I11" s="16" t="s">
        <v>180</v>
      </c>
      <c r="J11" s="16" t="s">
        <v>181</v>
      </c>
      <c r="K11" s="17" t="s">
        <v>182</v>
      </c>
      <c r="L11" s="4"/>
      <c r="M11" s="61" t="s">
        <v>172</v>
      </c>
      <c r="N11" s="62" t="s">
        <v>173</v>
      </c>
      <c r="O11" s="62" t="s">
        <v>174</v>
      </c>
      <c r="P11" s="62" t="s">
        <v>175</v>
      </c>
      <c r="Q11" s="62" t="s">
        <v>176</v>
      </c>
      <c r="R11" s="62" t="s">
        <v>177</v>
      </c>
      <c r="S11" s="62" t="s">
        <v>178</v>
      </c>
      <c r="T11" s="62" t="s">
        <v>179</v>
      </c>
      <c r="U11" s="62" t="s">
        <v>180</v>
      </c>
      <c r="V11" s="63" t="s">
        <v>181</v>
      </c>
    </row>
    <row r="12" spans="1:22" ht="69">
      <c r="A12" s="18" t="s">
        <v>183</v>
      </c>
      <c r="B12" s="67">
        <v>0.25</v>
      </c>
      <c r="C12" s="7" t="s">
        <v>184</v>
      </c>
      <c r="D12" s="7" t="s">
        <v>185</v>
      </c>
      <c r="E12" s="39" t="s">
        <v>186</v>
      </c>
      <c r="F12" s="39"/>
      <c r="G12" s="39"/>
      <c r="H12" s="39"/>
      <c r="I12" s="39"/>
      <c r="J12" s="39"/>
      <c r="K12" s="42"/>
      <c r="L12" s="4"/>
      <c r="M12" s="18" t="s">
        <v>187</v>
      </c>
      <c r="N12" s="67">
        <v>0.2</v>
      </c>
      <c r="O12" s="7" t="s">
        <v>188</v>
      </c>
      <c r="P12" s="7" t="s">
        <v>189</v>
      </c>
      <c r="Q12" s="39" t="s">
        <v>190</v>
      </c>
      <c r="R12" s="39"/>
      <c r="S12" s="39"/>
      <c r="T12" s="39"/>
      <c r="U12" s="39"/>
      <c r="V12" s="42"/>
    </row>
    <row r="13" spans="1:22" ht="57.5">
      <c r="A13" s="23" t="s">
        <v>191</v>
      </c>
      <c r="B13" s="68">
        <v>0.2</v>
      </c>
      <c r="C13" s="10" t="s">
        <v>192</v>
      </c>
      <c r="D13" s="10" t="s">
        <v>193</v>
      </c>
      <c r="E13" s="48" t="s">
        <v>194</v>
      </c>
      <c r="F13" s="48"/>
      <c r="G13" s="48"/>
      <c r="H13" s="48"/>
      <c r="I13" s="48"/>
      <c r="J13" s="48"/>
      <c r="K13" s="51"/>
      <c r="L13" s="4"/>
      <c r="M13" s="23" t="s">
        <v>195</v>
      </c>
      <c r="N13" s="68">
        <v>0.2</v>
      </c>
      <c r="O13" s="10" t="s">
        <v>196</v>
      </c>
      <c r="P13" s="10" t="s">
        <v>197</v>
      </c>
      <c r="Q13" s="48" t="s">
        <v>198</v>
      </c>
      <c r="R13" s="48"/>
      <c r="S13" s="48"/>
      <c r="T13" s="48"/>
      <c r="U13" s="48"/>
      <c r="V13" s="51"/>
    </row>
    <row r="14" spans="1:22" ht="57.5">
      <c r="A14" s="23" t="s">
        <v>199</v>
      </c>
      <c r="B14" s="68">
        <v>0.2</v>
      </c>
      <c r="C14" s="10" t="s">
        <v>200</v>
      </c>
      <c r="D14" s="10" t="s">
        <v>201</v>
      </c>
      <c r="E14" s="48" t="s">
        <v>202</v>
      </c>
      <c r="F14" s="48"/>
      <c r="G14" s="48"/>
      <c r="H14" s="48"/>
      <c r="I14" s="48"/>
      <c r="J14" s="48"/>
      <c r="K14" s="51"/>
      <c r="L14" s="4"/>
      <c r="M14" s="23" t="s">
        <v>203</v>
      </c>
      <c r="N14" s="68">
        <v>0.15</v>
      </c>
      <c r="O14" s="10" t="s">
        <v>204</v>
      </c>
      <c r="P14" s="10" t="s">
        <v>205</v>
      </c>
      <c r="Q14" s="48" t="s">
        <v>206</v>
      </c>
      <c r="R14" s="48"/>
      <c r="S14" s="48"/>
      <c r="T14" s="48"/>
      <c r="U14" s="48"/>
      <c r="V14" s="51"/>
    </row>
    <row r="15" spans="1:22" ht="69">
      <c r="A15" s="23" t="s">
        <v>207</v>
      </c>
      <c r="B15" s="68">
        <v>0.15</v>
      </c>
      <c r="C15" s="10" t="s">
        <v>208</v>
      </c>
      <c r="D15" s="10" t="s">
        <v>209</v>
      </c>
      <c r="E15" s="48" t="s">
        <v>210</v>
      </c>
      <c r="F15" s="48"/>
      <c r="G15" s="48"/>
      <c r="H15" s="48"/>
      <c r="I15" s="48"/>
      <c r="J15" s="48"/>
      <c r="K15" s="51"/>
      <c r="L15" s="4"/>
      <c r="M15" s="23" t="s">
        <v>211</v>
      </c>
      <c r="N15" s="68">
        <v>0.15</v>
      </c>
      <c r="O15" s="10" t="s">
        <v>212</v>
      </c>
      <c r="P15" s="10" t="s">
        <v>213</v>
      </c>
      <c r="Q15" s="48" t="s">
        <v>214</v>
      </c>
      <c r="R15" s="48"/>
      <c r="S15" s="48"/>
      <c r="T15" s="48"/>
      <c r="U15" s="48"/>
      <c r="V15" s="51"/>
    </row>
    <row r="16" spans="1:22" ht="57.5">
      <c r="A16" s="23" t="s">
        <v>215</v>
      </c>
      <c r="B16" s="68">
        <v>0.1</v>
      </c>
      <c r="C16" s="10" t="s">
        <v>216</v>
      </c>
      <c r="D16" s="10" t="s">
        <v>217</v>
      </c>
      <c r="E16" s="48" t="s">
        <v>218</v>
      </c>
      <c r="F16" s="48"/>
      <c r="G16" s="48"/>
      <c r="H16" s="48"/>
      <c r="I16" s="48"/>
      <c r="J16" s="48"/>
      <c r="K16" s="51"/>
      <c r="L16" s="4"/>
      <c r="M16" s="23" t="s">
        <v>219</v>
      </c>
      <c r="N16" s="68">
        <v>0.15</v>
      </c>
      <c r="O16" s="10" t="s">
        <v>220</v>
      </c>
      <c r="P16" s="10" t="s">
        <v>221</v>
      </c>
      <c r="Q16" s="48" t="s">
        <v>222</v>
      </c>
      <c r="R16" s="48"/>
      <c r="S16" s="48"/>
      <c r="T16" s="48"/>
      <c r="U16" s="48"/>
      <c r="V16" s="51"/>
    </row>
    <row r="17" spans="1:22" ht="57.5">
      <c r="A17" s="69" t="s">
        <v>223</v>
      </c>
      <c r="B17" s="70">
        <v>0.1</v>
      </c>
      <c r="C17" s="13" t="s">
        <v>224</v>
      </c>
      <c r="D17" s="13" t="s">
        <v>225</v>
      </c>
      <c r="E17" s="57" t="s">
        <v>226</v>
      </c>
      <c r="F17" s="57"/>
      <c r="G17" s="57"/>
      <c r="H17" s="57"/>
      <c r="I17" s="57"/>
      <c r="J17" s="57"/>
      <c r="K17" s="60"/>
      <c r="L17" s="4"/>
      <c r="M17" s="23" t="s">
        <v>227</v>
      </c>
      <c r="N17" s="68">
        <v>0.1</v>
      </c>
      <c r="O17" s="10" t="s">
        <v>228</v>
      </c>
      <c r="P17" s="10" t="s">
        <v>229</v>
      </c>
      <c r="Q17" s="48" t="s">
        <v>230</v>
      </c>
      <c r="R17" s="48"/>
      <c r="S17" s="48"/>
      <c r="T17" s="48"/>
      <c r="U17" s="48"/>
      <c r="V17" s="51"/>
    </row>
    <row r="18" spans="1:22" ht="34.5">
      <c r="A18" s="4"/>
      <c r="B18" s="4"/>
      <c r="C18" s="4"/>
      <c r="D18" s="4"/>
      <c r="E18" s="4"/>
      <c r="F18" s="4"/>
      <c r="G18" s="4"/>
      <c r="H18" s="4"/>
      <c r="I18" s="4"/>
      <c r="J18" s="4"/>
      <c r="K18" s="4"/>
      <c r="L18" s="4"/>
      <c r="M18" s="69" t="s">
        <v>231</v>
      </c>
      <c r="N18" s="70">
        <v>0.05</v>
      </c>
      <c r="O18" s="13" t="s">
        <v>232</v>
      </c>
      <c r="P18" s="13" t="s">
        <v>233</v>
      </c>
      <c r="Q18" s="57" t="s">
        <v>234</v>
      </c>
      <c r="R18" s="57"/>
      <c r="S18" s="57"/>
      <c r="T18" s="57"/>
      <c r="U18" s="57"/>
      <c r="V18" s="60"/>
    </row>
    <row r="19" spans="1:22">
      <c r="A19" s="4"/>
      <c r="B19" s="4"/>
      <c r="C19" s="4"/>
      <c r="D19" s="4"/>
      <c r="E19" s="4"/>
      <c r="F19" s="4"/>
      <c r="G19" s="4"/>
      <c r="H19" s="4"/>
      <c r="I19" s="4"/>
      <c r="J19" s="4"/>
      <c r="K19" s="4"/>
      <c r="L19" s="4"/>
      <c r="M19" s="4"/>
      <c r="N19" s="4"/>
      <c r="O19" s="4"/>
      <c r="P19" s="4"/>
      <c r="Q19" s="4"/>
      <c r="R19" s="4"/>
      <c r="S19" s="4"/>
      <c r="T19" s="4"/>
      <c r="U19" s="4"/>
      <c r="V19" s="4"/>
    </row>
    <row r="20" spans="1:22" ht="16" customHeight="1">
      <c r="A20" s="162" t="s">
        <v>235</v>
      </c>
      <c r="B20" s="162"/>
      <c r="C20" s="162"/>
      <c r="D20" s="162"/>
      <c r="E20" s="162"/>
      <c r="F20" s="162"/>
      <c r="G20" s="162"/>
      <c r="H20" s="162"/>
      <c r="I20" s="162"/>
      <c r="J20" s="162"/>
      <c r="K20" s="162"/>
      <c r="L20" s="162"/>
      <c r="M20" s="162"/>
      <c r="N20" s="162"/>
      <c r="O20" s="162"/>
      <c r="P20" s="162"/>
      <c r="Q20" s="162"/>
      <c r="R20" s="162"/>
      <c r="S20" s="162"/>
      <c r="T20" s="162"/>
      <c r="U20" s="162"/>
      <c r="V20" s="162"/>
    </row>
    <row r="21" spans="1:22" ht="25.4" customHeight="1">
      <c r="A21" s="1" t="s">
        <v>55</v>
      </c>
      <c r="B21" s="2" t="s">
        <v>183</v>
      </c>
      <c r="C21" s="2" t="s">
        <v>236</v>
      </c>
      <c r="D21" s="2" t="s">
        <v>237</v>
      </c>
      <c r="E21" s="2" t="s">
        <v>238</v>
      </c>
      <c r="F21" s="2" t="s">
        <v>239</v>
      </c>
      <c r="G21" s="2" t="s">
        <v>240</v>
      </c>
      <c r="H21" s="2" t="s">
        <v>129</v>
      </c>
      <c r="I21" s="2" t="s">
        <v>241</v>
      </c>
      <c r="J21" s="2" t="s">
        <v>242</v>
      </c>
      <c r="K21" s="2" t="s">
        <v>203</v>
      </c>
      <c r="L21" s="2" t="s">
        <v>211</v>
      </c>
      <c r="M21" s="2" t="s">
        <v>243</v>
      </c>
      <c r="N21" s="2" t="s">
        <v>244</v>
      </c>
      <c r="O21" s="2" t="s">
        <v>245</v>
      </c>
      <c r="P21" s="2" t="s">
        <v>130</v>
      </c>
      <c r="Q21" s="2" t="s">
        <v>131</v>
      </c>
      <c r="R21" s="2" t="s">
        <v>132</v>
      </c>
      <c r="S21" s="2" t="s">
        <v>56</v>
      </c>
      <c r="T21" s="2" t="s">
        <v>50</v>
      </c>
      <c r="U21" s="2" t="s">
        <v>59</v>
      </c>
      <c r="V21" s="3" t="s">
        <v>246</v>
      </c>
    </row>
    <row r="22" spans="1:22">
      <c r="A22" s="34" t="s">
        <v>68</v>
      </c>
      <c r="B22" s="39">
        <v>5</v>
      </c>
      <c r="C22" s="39">
        <v>4</v>
      </c>
      <c r="D22" s="39">
        <v>5</v>
      </c>
      <c r="E22" s="39">
        <v>4</v>
      </c>
      <c r="F22" s="39">
        <v>5</v>
      </c>
      <c r="G22" s="39">
        <v>3</v>
      </c>
      <c r="H22" s="71">
        <f t="shared" ref="H22:H37" si="0">IF(COUNT(B22:G22)&lt;6,"",B22*$B$12+C22*$B$13+D22*$B$14+E22*$B$15+F22*$B$16+G22*$B$17)</f>
        <v>4.45</v>
      </c>
      <c r="I22" s="39">
        <v>4</v>
      </c>
      <c r="J22" s="39">
        <v>5</v>
      </c>
      <c r="K22" s="39">
        <v>3</v>
      </c>
      <c r="L22" s="39">
        <v>4</v>
      </c>
      <c r="M22" s="39">
        <v>5</v>
      </c>
      <c r="N22" s="39">
        <v>3</v>
      </c>
      <c r="O22" s="39">
        <v>4</v>
      </c>
      <c r="P22" s="71">
        <f t="shared" ref="P22:P37" si="1">IF(COUNT(I22:O22)&lt;7,"",I22*$N$12+J22*$N$13+K22*$N$14+L22*$N$15+M22*$N$16+N22*$N$17+O22*$N$18)</f>
        <v>4.1000000000000005</v>
      </c>
      <c r="Q22" s="38" t="str">
        <f t="shared" ref="Q22:Q29" si="2">IF(H22&gt;=3.67,IF(P22&gt;=3.67,"High / High",IF(P22&gt;=2.34,"High / Medium","High / Low")),IF(H22&gt;=2.34,IF(P22&gt;=3.67,"Medium / High",IF(P22&gt;=2.34,"Medium / Medium","Medium / Low")),IF(P22&gt;=3.67,"Low / High",IF(P22&gt;=2.34,"Low / Medium","Low / Low"))))</f>
        <v>High / High</v>
      </c>
      <c r="R22" s="38" t="str">
        <f t="shared" ref="R22:R29" si="3">IF(Q22="High / High","Invest / Grow",IF(Q22="High / Medium","Selective Invest",IF(Q22="High / Low","Build / Partner",IF(Q22="Medium / High","Invest Selectively",IF(Q22="Medium / Medium","Manage for Earnings",IF(Q22="Medium / Low","Harvest / Partner",IF(Q22="Low / High","Defend / Cash Generate",IF(Q22="Low / Medium","Harvest","Divest / Exit"))))))))</f>
        <v>Invest / Grow</v>
      </c>
      <c r="S22" s="35">
        <v>3.1</v>
      </c>
      <c r="T22" s="36">
        <v>0.13</v>
      </c>
      <c r="U22" s="36">
        <v>0.11</v>
      </c>
      <c r="V22" s="42">
        <v>4</v>
      </c>
    </row>
    <row r="23" spans="1:22">
      <c r="A23" s="43" t="s">
        <v>73</v>
      </c>
      <c r="B23" s="48">
        <v>4</v>
      </c>
      <c r="C23" s="48">
        <v>5</v>
      </c>
      <c r="D23" s="48">
        <v>4</v>
      </c>
      <c r="E23" s="48">
        <v>4</v>
      </c>
      <c r="F23" s="48">
        <v>4</v>
      </c>
      <c r="G23" s="48">
        <v>4</v>
      </c>
      <c r="H23" s="72">
        <f t="shared" si="0"/>
        <v>4.2</v>
      </c>
      <c r="I23" s="48">
        <v>5</v>
      </c>
      <c r="J23" s="48">
        <v>4</v>
      </c>
      <c r="K23" s="48">
        <v>4</v>
      </c>
      <c r="L23" s="48">
        <v>4</v>
      </c>
      <c r="M23" s="48">
        <v>5</v>
      </c>
      <c r="N23" s="48">
        <v>4</v>
      </c>
      <c r="O23" s="48">
        <v>4</v>
      </c>
      <c r="P23" s="72">
        <f t="shared" si="1"/>
        <v>4.3500000000000005</v>
      </c>
      <c r="Q23" s="47" t="str">
        <f t="shared" si="2"/>
        <v>High / High</v>
      </c>
      <c r="R23" s="47" t="str">
        <f t="shared" si="3"/>
        <v>Invest / Grow</v>
      </c>
      <c r="S23" s="44">
        <v>3.4</v>
      </c>
      <c r="T23" s="45">
        <v>0.17</v>
      </c>
      <c r="U23" s="45">
        <v>0.16</v>
      </c>
      <c r="V23" s="51">
        <v>4</v>
      </c>
    </row>
    <row r="24" spans="1:22">
      <c r="A24" s="43" t="s">
        <v>78</v>
      </c>
      <c r="B24" s="48">
        <v>5</v>
      </c>
      <c r="C24" s="48">
        <v>4</v>
      </c>
      <c r="D24" s="48">
        <v>5</v>
      </c>
      <c r="E24" s="48">
        <v>3</v>
      </c>
      <c r="F24" s="48">
        <v>5</v>
      </c>
      <c r="G24" s="48">
        <v>3</v>
      </c>
      <c r="H24" s="72">
        <f t="shared" si="0"/>
        <v>4.3</v>
      </c>
      <c r="I24" s="48">
        <v>3</v>
      </c>
      <c r="J24" s="48">
        <v>4</v>
      </c>
      <c r="K24" s="48">
        <v>3</v>
      </c>
      <c r="L24" s="48">
        <v>4</v>
      </c>
      <c r="M24" s="48">
        <v>3</v>
      </c>
      <c r="N24" s="48">
        <v>4</v>
      </c>
      <c r="O24" s="48">
        <v>3</v>
      </c>
      <c r="P24" s="72">
        <f t="shared" si="1"/>
        <v>3.45</v>
      </c>
      <c r="Q24" s="47" t="str">
        <f t="shared" si="2"/>
        <v>High / Medium</v>
      </c>
      <c r="R24" s="47" t="str">
        <f t="shared" si="3"/>
        <v>Selective Invest</v>
      </c>
      <c r="S24" s="44">
        <v>2.8</v>
      </c>
      <c r="T24" s="45">
        <v>0.12</v>
      </c>
      <c r="U24" s="45">
        <v>0.1</v>
      </c>
      <c r="V24" s="51">
        <v>4</v>
      </c>
    </row>
    <row r="25" spans="1:22">
      <c r="A25" s="43" t="s">
        <v>83</v>
      </c>
      <c r="B25" s="48">
        <v>4</v>
      </c>
      <c r="C25" s="48">
        <v>5</v>
      </c>
      <c r="D25" s="48">
        <v>4</v>
      </c>
      <c r="E25" s="48">
        <v>4</v>
      </c>
      <c r="F25" s="48">
        <v>3</v>
      </c>
      <c r="G25" s="48">
        <v>5</v>
      </c>
      <c r="H25" s="72">
        <f t="shared" si="0"/>
        <v>4.2</v>
      </c>
      <c r="I25" s="48">
        <v>5</v>
      </c>
      <c r="J25" s="48">
        <v>5</v>
      </c>
      <c r="K25" s="48">
        <v>5</v>
      </c>
      <c r="L25" s="48">
        <v>5</v>
      </c>
      <c r="M25" s="48">
        <v>4</v>
      </c>
      <c r="N25" s="48">
        <v>5</v>
      </c>
      <c r="O25" s="48">
        <v>4</v>
      </c>
      <c r="P25" s="72">
        <f t="shared" si="1"/>
        <v>4.8</v>
      </c>
      <c r="Q25" s="47" t="str">
        <f t="shared" si="2"/>
        <v>High / High</v>
      </c>
      <c r="R25" s="47" t="str">
        <f t="shared" si="3"/>
        <v>Invest / Grow</v>
      </c>
      <c r="S25" s="44">
        <v>2.6</v>
      </c>
      <c r="T25" s="45">
        <v>0.2</v>
      </c>
      <c r="U25" s="45">
        <v>0.22</v>
      </c>
      <c r="V25" s="51">
        <v>4</v>
      </c>
    </row>
    <row r="26" spans="1:22">
      <c r="A26" s="43" t="s">
        <v>88</v>
      </c>
      <c r="B26" s="48">
        <v>3</v>
      </c>
      <c r="C26" s="48">
        <v>3</v>
      </c>
      <c r="D26" s="48">
        <v>4</v>
      </c>
      <c r="E26" s="48">
        <v>4</v>
      </c>
      <c r="F26" s="48">
        <v>4</v>
      </c>
      <c r="G26" s="48">
        <v>3</v>
      </c>
      <c r="H26" s="72">
        <f t="shared" si="0"/>
        <v>3.45</v>
      </c>
      <c r="I26" s="48">
        <v>3</v>
      </c>
      <c r="J26" s="48">
        <v>4</v>
      </c>
      <c r="K26" s="48">
        <v>2</v>
      </c>
      <c r="L26" s="48">
        <v>4</v>
      </c>
      <c r="M26" s="48">
        <v>3</v>
      </c>
      <c r="N26" s="48">
        <v>3</v>
      </c>
      <c r="O26" s="48">
        <v>3</v>
      </c>
      <c r="P26" s="72">
        <f t="shared" si="1"/>
        <v>3.1999999999999997</v>
      </c>
      <c r="Q26" s="47" t="str">
        <f t="shared" si="2"/>
        <v>Medium / Medium</v>
      </c>
      <c r="R26" s="47" t="str">
        <f t="shared" si="3"/>
        <v>Manage for Earnings</v>
      </c>
      <c r="S26" s="44">
        <v>2.2000000000000002</v>
      </c>
      <c r="T26" s="45">
        <v>0.1</v>
      </c>
      <c r="U26" s="45">
        <v>0.09</v>
      </c>
      <c r="V26" s="51">
        <v>4</v>
      </c>
    </row>
    <row r="27" spans="1:22">
      <c r="A27" s="43" t="s">
        <v>93</v>
      </c>
      <c r="B27" s="48">
        <v>4</v>
      </c>
      <c r="C27" s="48">
        <v>3</v>
      </c>
      <c r="D27" s="48">
        <v>4</v>
      </c>
      <c r="E27" s="48">
        <v>3</v>
      </c>
      <c r="F27" s="48">
        <v>4</v>
      </c>
      <c r="G27" s="48">
        <v>3</v>
      </c>
      <c r="H27" s="72">
        <f t="shared" si="0"/>
        <v>3.5500000000000007</v>
      </c>
      <c r="I27" s="48">
        <v>3</v>
      </c>
      <c r="J27" s="48">
        <v>4</v>
      </c>
      <c r="K27" s="48">
        <v>3</v>
      </c>
      <c r="L27" s="48">
        <v>3</v>
      </c>
      <c r="M27" s="48">
        <v>4</v>
      </c>
      <c r="N27" s="48">
        <v>3</v>
      </c>
      <c r="O27" s="48">
        <v>3</v>
      </c>
      <c r="P27" s="72">
        <f t="shared" si="1"/>
        <v>3.35</v>
      </c>
      <c r="Q27" s="47" t="str">
        <f t="shared" si="2"/>
        <v>Medium / Medium</v>
      </c>
      <c r="R27" s="47" t="str">
        <f t="shared" si="3"/>
        <v>Manage for Earnings</v>
      </c>
      <c r="S27" s="44">
        <v>1.8</v>
      </c>
      <c r="T27" s="45">
        <v>0.11</v>
      </c>
      <c r="U27" s="45">
        <v>0.12</v>
      </c>
      <c r="V27" s="51">
        <v>4</v>
      </c>
    </row>
    <row r="28" spans="1:22">
      <c r="A28" s="43" t="s">
        <v>98</v>
      </c>
      <c r="B28" s="48">
        <v>2</v>
      </c>
      <c r="C28" s="48">
        <v>4</v>
      </c>
      <c r="D28" s="48">
        <v>2</v>
      </c>
      <c r="E28" s="48">
        <v>4</v>
      </c>
      <c r="F28" s="48">
        <v>3</v>
      </c>
      <c r="G28" s="48">
        <v>4</v>
      </c>
      <c r="H28" s="72">
        <f t="shared" si="0"/>
        <v>3.0000000000000004</v>
      </c>
      <c r="I28" s="48">
        <v>4</v>
      </c>
      <c r="J28" s="48">
        <v>3</v>
      </c>
      <c r="K28" s="48">
        <v>4</v>
      </c>
      <c r="L28" s="48">
        <v>3</v>
      </c>
      <c r="M28" s="48">
        <v>2</v>
      </c>
      <c r="N28" s="48">
        <v>4</v>
      </c>
      <c r="O28" s="48">
        <v>2</v>
      </c>
      <c r="P28" s="72">
        <f t="shared" si="1"/>
        <v>3.25</v>
      </c>
      <c r="Q28" s="47" t="str">
        <f t="shared" si="2"/>
        <v>Medium / Medium</v>
      </c>
      <c r="R28" s="47" t="str">
        <f t="shared" si="3"/>
        <v>Manage for Earnings</v>
      </c>
      <c r="S28" s="44">
        <v>1.5</v>
      </c>
      <c r="T28" s="45">
        <v>0.14000000000000001</v>
      </c>
      <c r="U28" s="45">
        <v>0.15</v>
      </c>
      <c r="V28" s="51">
        <v>4</v>
      </c>
    </row>
    <row r="29" spans="1:22">
      <c r="A29" s="43" t="s">
        <v>103</v>
      </c>
      <c r="B29" s="48">
        <v>1</v>
      </c>
      <c r="C29" s="48">
        <v>2</v>
      </c>
      <c r="D29" s="48">
        <v>1</v>
      </c>
      <c r="E29" s="48">
        <v>3</v>
      </c>
      <c r="F29" s="48">
        <v>1</v>
      </c>
      <c r="G29" s="48">
        <v>2</v>
      </c>
      <c r="H29" s="72">
        <f t="shared" si="0"/>
        <v>1.6</v>
      </c>
      <c r="I29" s="48">
        <v>3</v>
      </c>
      <c r="J29" s="48">
        <v>2</v>
      </c>
      <c r="K29" s="48">
        <v>2</v>
      </c>
      <c r="L29" s="48">
        <v>3</v>
      </c>
      <c r="M29" s="48">
        <v>1</v>
      </c>
      <c r="N29" s="48">
        <v>2</v>
      </c>
      <c r="O29" s="48">
        <v>2</v>
      </c>
      <c r="P29" s="72">
        <f t="shared" si="1"/>
        <v>2.2000000000000002</v>
      </c>
      <c r="Q29" s="47" t="str">
        <f t="shared" si="2"/>
        <v>Low / Low</v>
      </c>
      <c r="R29" s="47" t="str">
        <f t="shared" si="3"/>
        <v>Divest / Exit</v>
      </c>
      <c r="S29" s="44">
        <v>1</v>
      </c>
      <c r="T29" s="45">
        <v>0.06</v>
      </c>
      <c r="U29" s="45">
        <v>0.05</v>
      </c>
      <c r="V29" s="51">
        <v>4</v>
      </c>
    </row>
    <row r="30" spans="1:22">
      <c r="A30" s="43" t="s">
        <v>153</v>
      </c>
      <c r="B30" s="48"/>
      <c r="C30" s="48"/>
      <c r="D30" s="48"/>
      <c r="E30" s="48"/>
      <c r="F30" s="48"/>
      <c r="G30" s="48"/>
      <c r="H30" s="72" t="str">
        <f t="shared" si="0"/>
        <v/>
      </c>
      <c r="I30" s="48"/>
      <c r="J30" s="48"/>
      <c r="K30" s="48"/>
      <c r="L30" s="48"/>
      <c r="M30" s="48"/>
      <c r="N30" s="48"/>
      <c r="O30" s="48"/>
      <c r="P30" s="72" t="str">
        <f t="shared" si="1"/>
        <v/>
      </c>
      <c r="Q30" s="47" t="str">
        <f t="shared" ref="Q30:Q37" si="4">IF(OR(H30="",P30=""),"",IF(H30&gt;=3.67,IF(P30&gt;=3.67,"High / High",IF(P30&gt;=2.34,"High / Medium","High / Low")),IF(H30&gt;=2.34,IF(P30&gt;=3.67,"Medium / High",IF(P30&gt;=2.34,"Medium / Medium","Medium / Low")),IF(P30&gt;=3.67,"Low / High",IF(P30&gt;=2.34,"Low / Medium","Low / Low")))))</f>
        <v/>
      </c>
      <c r="R30" s="47" t="str">
        <f t="shared" ref="R30:R37" si="5">IF(Q30="","",IF(Q30="High / High","Invest / Grow",IF(Q30="High / Medium","Selective Invest",IF(Q30="High / Low","Build / Partner",IF(Q30="Medium / High","Invest Selectively",IF(Q30="Medium / Medium","Manage for Earnings",IF(Q30="Medium / Low","Harvest / Partner",IF(Q30="Low / High","Defend / Cash Generate",IF(Q30="Low / Medium","Harvest","Divest / Exit")))))))))</f>
        <v/>
      </c>
      <c r="S30" s="44"/>
      <c r="T30" s="45"/>
      <c r="U30" s="45"/>
      <c r="V30" s="51"/>
    </row>
    <row r="31" spans="1:22">
      <c r="A31" s="43" t="s">
        <v>154</v>
      </c>
      <c r="B31" s="48"/>
      <c r="C31" s="48"/>
      <c r="D31" s="48"/>
      <c r="E31" s="48"/>
      <c r="F31" s="48"/>
      <c r="G31" s="48"/>
      <c r="H31" s="72" t="str">
        <f t="shared" si="0"/>
        <v/>
      </c>
      <c r="I31" s="48"/>
      <c r="J31" s="48"/>
      <c r="K31" s="48"/>
      <c r="L31" s="48"/>
      <c r="M31" s="48"/>
      <c r="N31" s="48"/>
      <c r="O31" s="48"/>
      <c r="P31" s="72" t="str">
        <f t="shared" si="1"/>
        <v/>
      </c>
      <c r="Q31" s="47" t="str">
        <f t="shared" si="4"/>
        <v/>
      </c>
      <c r="R31" s="47" t="str">
        <f t="shared" si="5"/>
        <v/>
      </c>
      <c r="S31" s="44"/>
      <c r="T31" s="45"/>
      <c r="U31" s="45"/>
      <c r="V31" s="51"/>
    </row>
    <row r="32" spans="1:22">
      <c r="A32" s="43" t="s">
        <v>155</v>
      </c>
      <c r="B32" s="48"/>
      <c r="C32" s="48"/>
      <c r="D32" s="48"/>
      <c r="E32" s="48"/>
      <c r="F32" s="48"/>
      <c r="G32" s="48"/>
      <c r="H32" s="72" t="str">
        <f t="shared" si="0"/>
        <v/>
      </c>
      <c r="I32" s="48"/>
      <c r="J32" s="48"/>
      <c r="K32" s="48"/>
      <c r="L32" s="48"/>
      <c r="M32" s="48"/>
      <c r="N32" s="48"/>
      <c r="O32" s="48"/>
      <c r="P32" s="72" t="str">
        <f t="shared" si="1"/>
        <v/>
      </c>
      <c r="Q32" s="47" t="str">
        <f t="shared" si="4"/>
        <v/>
      </c>
      <c r="R32" s="47" t="str">
        <f t="shared" si="5"/>
        <v/>
      </c>
      <c r="S32" s="44"/>
      <c r="T32" s="45"/>
      <c r="U32" s="45"/>
      <c r="V32" s="51"/>
    </row>
    <row r="33" spans="1:22">
      <c r="A33" s="43" t="s">
        <v>156</v>
      </c>
      <c r="B33" s="48"/>
      <c r="C33" s="48"/>
      <c r="D33" s="48"/>
      <c r="E33" s="48"/>
      <c r="F33" s="48"/>
      <c r="G33" s="48"/>
      <c r="H33" s="72" t="str">
        <f t="shared" si="0"/>
        <v/>
      </c>
      <c r="I33" s="48"/>
      <c r="J33" s="48"/>
      <c r="K33" s="48"/>
      <c r="L33" s="48"/>
      <c r="M33" s="48"/>
      <c r="N33" s="48"/>
      <c r="O33" s="48"/>
      <c r="P33" s="72" t="str">
        <f t="shared" si="1"/>
        <v/>
      </c>
      <c r="Q33" s="47" t="str">
        <f t="shared" si="4"/>
        <v/>
      </c>
      <c r="R33" s="47" t="str">
        <f t="shared" si="5"/>
        <v/>
      </c>
      <c r="S33" s="44"/>
      <c r="T33" s="45"/>
      <c r="U33" s="45"/>
      <c r="V33" s="51"/>
    </row>
    <row r="34" spans="1:22">
      <c r="A34" s="43" t="s">
        <v>157</v>
      </c>
      <c r="B34" s="48"/>
      <c r="C34" s="48"/>
      <c r="D34" s="48"/>
      <c r="E34" s="48"/>
      <c r="F34" s="48"/>
      <c r="G34" s="48"/>
      <c r="H34" s="72" t="str">
        <f t="shared" si="0"/>
        <v/>
      </c>
      <c r="I34" s="48"/>
      <c r="J34" s="48"/>
      <c r="K34" s="48"/>
      <c r="L34" s="48"/>
      <c r="M34" s="48"/>
      <c r="N34" s="48"/>
      <c r="O34" s="48"/>
      <c r="P34" s="72" t="str">
        <f t="shared" si="1"/>
        <v/>
      </c>
      <c r="Q34" s="47" t="str">
        <f t="shared" si="4"/>
        <v/>
      </c>
      <c r="R34" s="47" t="str">
        <f t="shared" si="5"/>
        <v/>
      </c>
      <c r="S34" s="44"/>
      <c r="T34" s="45"/>
      <c r="U34" s="45"/>
      <c r="V34" s="51"/>
    </row>
    <row r="35" spans="1:22">
      <c r="A35" s="43" t="s">
        <v>158</v>
      </c>
      <c r="B35" s="48"/>
      <c r="C35" s="48"/>
      <c r="D35" s="48"/>
      <c r="E35" s="48"/>
      <c r="F35" s="48"/>
      <c r="G35" s="48"/>
      <c r="H35" s="72" t="str">
        <f t="shared" si="0"/>
        <v/>
      </c>
      <c r="I35" s="48"/>
      <c r="J35" s="48"/>
      <c r="K35" s="48"/>
      <c r="L35" s="48"/>
      <c r="M35" s="48"/>
      <c r="N35" s="48"/>
      <c r="O35" s="48"/>
      <c r="P35" s="72" t="str">
        <f t="shared" si="1"/>
        <v/>
      </c>
      <c r="Q35" s="47" t="str">
        <f t="shared" si="4"/>
        <v/>
      </c>
      <c r="R35" s="47" t="str">
        <f t="shared" si="5"/>
        <v/>
      </c>
      <c r="S35" s="44"/>
      <c r="T35" s="45"/>
      <c r="U35" s="45"/>
      <c r="V35" s="51"/>
    </row>
    <row r="36" spans="1:22">
      <c r="A36" s="43" t="s">
        <v>159</v>
      </c>
      <c r="B36" s="48"/>
      <c r="C36" s="48"/>
      <c r="D36" s="48"/>
      <c r="E36" s="48"/>
      <c r="F36" s="48"/>
      <c r="G36" s="48"/>
      <c r="H36" s="72" t="str">
        <f t="shared" si="0"/>
        <v/>
      </c>
      <c r="I36" s="48"/>
      <c r="J36" s="48"/>
      <c r="K36" s="48"/>
      <c r="L36" s="48"/>
      <c r="M36" s="48"/>
      <c r="N36" s="48"/>
      <c r="O36" s="48"/>
      <c r="P36" s="72" t="str">
        <f t="shared" si="1"/>
        <v/>
      </c>
      <c r="Q36" s="47" t="str">
        <f t="shared" si="4"/>
        <v/>
      </c>
      <c r="R36" s="47" t="str">
        <f t="shared" si="5"/>
        <v/>
      </c>
      <c r="S36" s="44"/>
      <c r="T36" s="45"/>
      <c r="U36" s="45"/>
      <c r="V36" s="51"/>
    </row>
    <row r="37" spans="1:22">
      <c r="A37" s="52" t="s">
        <v>160</v>
      </c>
      <c r="B37" s="57"/>
      <c r="C37" s="57"/>
      <c r="D37" s="57"/>
      <c r="E37" s="57"/>
      <c r="F37" s="57"/>
      <c r="G37" s="57"/>
      <c r="H37" s="73" t="str">
        <f t="shared" si="0"/>
        <v/>
      </c>
      <c r="I37" s="57"/>
      <c r="J37" s="57"/>
      <c r="K37" s="57"/>
      <c r="L37" s="57"/>
      <c r="M37" s="57"/>
      <c r="N37" s="57"/>
      <c r="O37" s="57"/>
      <c r="P37" s="73" t="str">
        <f t="shared" si="1"/>
        <v/>
      </c>
      <c r="Q37" s="56" t="str">
        <f t="shared" si="4"/>
        <v/>
      </c>
      <c r="R37" s="56" t="str">
        <f t="shared" si="5"/>
        <v/>
      </c>
      <c r="S37" s="53"/>
      <c r="T37" s="54"/>
      <c r="U37" s="54"/>
      <c r="V37" s="60"/>
    </row>
    <row r="38" spans="1:22">
      <c r="A38" s="4"/>
      <c r="B38" s="4"/>
      <c r="C38" s="4"/>
      <c r="D38" s="4"/>
      <c r="E38" s="4"/>
      <c r="F38" s="4"/>
      <c r="G38" s="4"/>
      <c r="H38" s="4"/>
      <c r="I38" s="4"/>
      <c r="J38" s="4"/>
      <c r="K38" s="4"/>
      <c r="L38" s="4"/>
      <c r="M38" s="4"/>
      <c r="N38" s="4"/>
      <c r="O38" s="4"/>
      <c r="P38" s="4"/>
      <c r="Q38" s="4"/>
      <c r="R38" s="4"/>
      <c r="S38" s="4"/>
      <c r="T38" s="4"/>
      <c r="U38" s="4"/>
      <c r="V38" s="4"/>
    </row>
    <row r="39" spans="1:22" ht="16" customHeight="1">
      <c r="A39" s="178" t="s">
        <v>247</v>
      </c>
      <c r="B39" s="178"/>
      <c r="C39" s="178"/>
      <c r="D39" s="178"/>
      <c r="E39" s="178"/>
      <c r="F39" s="178"/>
      <c r="G39" s="178"/>
      <c r="H39" s="178"/>
      <c r="I39" s="178"/>
      <c r="J39" s="178"/>
      <c r="K39" s="178"/>
      <c r="L39" s="178"/>
      <c r="M39" s="178"/>
      <c r="N39" s="178"/>
      <c r="O39" s="178"/>
      <c r="P39" s="178"/>
      <c r="Q39" s="178"/>
      <c r="R39" s="178"/>
      <c r="S39" s="178"/>
      <c r="T39" s="178"/>
      <c r="U39" s="178"/>
      <c r="V39" s="178"/>
    </row>
    <row r="40" spans="1:22" ht="25.4" customHeight="1">
      <c r="A40" s="322" t="s">
        <v>248</v>
      </c>
      <c r="B40" s="323" t="s">
        <v>249</v>
      </c>
      <c r="C40" s="323" t="s">
        <v>250</v>
      </c>
      <c r="D40" s="323" t="s">
        <v>249</v>
      </c>
      <c r="E40" s="323"/>
      <c r="F40" s="323"/>
      <c r="G40" s="323"/>
      <c r="H40" s="323"/>
      <c r="I40" s="323" t="s">
        <v>250</v>
      </c>
      <c r="J40" s="323"/>
      <c r="K40" s="323" t="s">
        <v>251</v>
      </c>
      <c r="L40" s="323"/>
      <c r="M40" s="323"/>
      <c r="N40" s="323"/>
      <c r="O40" s="323"/>
      <c r="P40" s="323"/>
      <c r="Q40" s="323"/>
      <c r="R40" s="323"/>
      <c r="S40" s="323"/>
      <c r="T40" s="323"/>
      <c r="U40" s="323"/>
      <c r="V40" s="324"/>
    </row>
    <row r="41" spans="1:22">
      <c r="A41" s="325" t="s">
        <v>252</v>
      </c>
      <c r="B41" s="168" t="s">
        <v>253</v>
      </c>
      <c r="C41" s="168"/>
      <c r="D41" s="168" t="s">
        <v>253</v>
      </c>
      <c r="E41" s="168"/>
      <c r="F41" s="168"/>
      <c r="G41" s="168"/>
      <c r="H41" s="168"/>
      <c r="I41" s="326">
        <f>SUM(B12:B17)</f>
        <v>1</v>
      </c>
      <c r="J41" s="168"/>
      <c r="K41" s="168" t="s">
        <v>254</v>
      </c>
      <c r="L41" s="168"/>
      <c r="M41" s="168"/>
      <c r="N41" s="168"/>
      <c r="O41" s="168"/>
      <c r="P41" s="168"/>
      <c r="Q41" s="168"/>
      <c r="R41" s="168"/>
      <c r="S41" s="168"/>
      <c r="T41" s="168"/>
      <c r="U41" s="168"/>
      <c r="V41" s="169"/>
    </row>
    <row r="42" spans="1:22">
      <c r="A42" s="327" t="s">
        <v>255</v>
      </c>
      <c r="B42" s="172" t="s">
        <v>256</v>
      </c>
      <c r="C42" s="172"/>
      <c r="D42" s="172" t="s">
        <v>256</v>
      </c>
      <c r="E42" s="172"/>
      <c r="F42" s="172"/>
      <c r="G42" s="172"/>
      <c r="H42" s="172"/>
      <c r="I42" s="328">
        <f>SUM(N12:N18)</f>
        <v>1</v>
      </c>
      <c r="J42" s="172"/>
      <c r="K42" s="172" t="s">
        <v>254</v>
      </c>
      <c r="L42" s="172"/>
      <c r="M42" s="172"/>
      <c r="N42" s="172"/>
      <c r="O42" s="172"/>
      <c r="P42" s="172"/>
      <c r="Q42" s="172"/>
      <c r="R42" s="172"/>
      <c r="S42" s="172"/>
      <c r="T42" s="172"/>
      <c r="U42" s="172"/>
      <c r="V42" s="173"/>
    </row>
    <row r="43" spans="1:22">
      <c r="A43" s="329" t="s">
        <v>257</v>
      </c>
      <c r="B43" s="176" t="s">
        <v>258</v>
      </c>
      <c r="C43" s="176" t="s">
        <v>259</v>
      </c>
      <c r="D43" s="176" t="s">
        <v>258</v>
      </c>
      <c r="E43" s="176"/>
      <c r="F43" s="176"/>
      <c r="G43" s="176"/>
      <c r="H43" s="176"/>
      <c r="I43" s="176" t="s">
        <v>259</v>
      </c>
      <c r="J43" s="176"/>
      <c r="K43" s="176" t="s">
        <v>260</v>
      </c>
      <c r="L43" s="176"/>
      <c r="M43" s="176"/>
      <c r="N43" s="176"/>
      <c r="O43" s="176"/>
      <c r="P43" s="176"/>
      <c r="Q43" s="176"/>
      <c r="R43" s="176"/>
      <c r="S43" s="176"/>
      <c r="T43" s="176"/>
      <c r="U43" s="176"/>
      <c r="V43" s="177"/>
    </row>
    <row r="44" spans="1:22">
      <c r="A44" s="4"/>
      <c r="B44" s="4"/>
      <c r="C44" s="4"/>
      <c r="D44" s="4"/>
      <c r="E44" s="4"/>
      <c r="F44" s="4"/>
      <c r="G44" s="4"/>
      <c r="H44" s="4"/>
      <c r="I44" s="4"/>
      <c r="J44" s="4"/>
      <c r="K44" s="4"/>
      <c r="L44" s="4"/>
      <c r="M44" s="4"/>
      <c r="N44" s="4"/>
      <c r="O44" s="4"/>
      <c r="P44" s="4"/>
      <c r="Q44" s="4"/>
      <c r="R44" s="4"/>
      <c r="S44" s="4"/>
      <c r="T44" s="4"/>
      <c r="U44" s="4"/>
      <c r="V44" s="4"/>
    </row>
    <row r="45" spans="1:22" ht="13.4" customHeight="1">
      <c r="A45" s="206" t="s">
        <v>261</v>
      </c>
      <c r="B45" s="206"/>
      <c r="C45" s="206"/>
      <c r="D45" s="206"/>
      <c r="E45" s="206"/>
      <c r="F45" s="206"/>
      <c r="G45" s="206"/>
      <c r="H45" s="206"/>
      <c r="I45" s="206"/>
      <c r="J45" s="206"/>
      <c r="K45" s="206"/>
      <c r="L45" s="206"/>
      <c r="M45" s="206"/>
      <c r="N45" s="206"/>
      <c r="O45" s="206"/>
      <c r="P45" s="206"/>
      <c r="Q45" s="206"/>
      <c r="R45" s="206"/>
      <c r="S45" s="206"/>
      <c r="T45" s="206"/>
      <c r="U45" s="206"/>
      <c r="V45" s="206"/>
    </row>
    <row r="46" spans="1:22">
      <c r="A46" s="4"/>
      <c r="B46" s="4"/>
      <c r="C46" s="4"/>
      <c r="D46" s="4"/>
      <c r="E46" s="4"/>
      <c r="F46" s="4"/>
      <c r="G46" s="4"/>
      <c r="H46" s="4"/>
      <c r="I46" s="4"/>
      <c r="J46" s="4"/>
      <c r="K46" s="4"/>
      <c r="L46" s="4"/>
      <c r="M46" s="4"/>
      <c r="N46" s="4"/>
      <c r="O46" s="4"/>
      <c r="P46" s="4"/>
      <c r="Q46" s="4"/>
      <c r="R46" s="4"/>
      <c r="S46" s="4"/>
      <c r="T46" s="4"/>
      <c r="U46" s="4"/>
      <c r="V46" s="4"/>
    </row>
    <row r="47" spans="1:22">
      <c r="A47" s="4"/>
      <c r="B47" s="4"/>
      <c r="C47" s="4"/>
      <c r="D47" s="4"/>
      <c r="E47" s="4"/>
      <c r="F47" s="4"/>
      <c r="G47" s="4"/>
      <c r="H47" s="4"/>
      <c r="I47" s="4"/>
      <c r="J47" s="4"/>
      <c r="K47" s="4"/>
      <c r="L47" s="4"/>
      <c r="M47" s="4"/>
      <c r="N47" s="4"/>
      <c r="O47" s="4"/>
      <c r="P47" s="4"/>
      <c r="Q47" s="4"/>
      <c r="R47" s="4"/>
      <c r="S47" s="4"/>
      <c r="T47" s="4"/>
      <c r="U47" s="4"/>
      <c r="V47" s="4"/>
    </row>
    <row r="48" spans="1:22">
      <c r="A48" s="4"/>
      <c r="B48" s="4"/>
      <c r="C48" s="4"/>
      <c r="D48" s="4"/>
      <c r="E48" s="4"/>
      <c r="F48" s="4"/>
      <c r="G48" s="4"/>
      <c r="H48" s="4"/>
      <c r="I48" s="4"/>
      <c r="J48" s="4"/>
      <c r="K48" s="4"/>
      <c r="L48" s="4"/>
      <c r="M48" s="4"/>
      <c r="N48" s="4"/>
      <c r="O48" s="4"/>
      <c r="P48" s="4"/>
      <c r="Q48" s="4"/>
      <c r="R48" s="4"/>
      <c r="S48" s="4"/>
      <c r="T48" s="4"/>
      <c r="U48" s="4"/>
      <c r="V48" s="4"/>
    </row>
    <row r="49" spans="1:22">
      <c r="A49" s="4"/>
      <c r="B49" s="4"/>
      <c r="C49" s="4"/>
      <c r="D49" s="4"/>
      <c r="E49" s="4"/>
      <c r="F49" s="4"/>
      <c r="G49" s="4"/>
      <c r="H49" s="4"/>
      <c r="I49" s="4"/>
      <c r="J49" s="4"/>
      <c r="K49" s="4"/>
      <c r="L49" s="4"/>
      <c r="M49" s="4"/>
      <c r="N49" s="4"/>
      <c r="O49" s="4"/>
      <c r="P49" s="4"/>
      <c r="Q49" s="4"/>
      <c r="R49" s="4"/>
      <c r="S49" s="4"/>
      <c r="T49" s="4"/>
      <c r="U49" s="4"/>
      <c r="V49" s="4"/>
    </row>
    <row r="50" spans="1:22">
      <c r="A50" s="4"/>
      <c r="B50" s="4"/>
      <c r="C50" s="4"/>
      <c r="D50" s="4"/>
      <c r="E50" s="4"/>
      <c r="F50" s="4"/>
      <c r="G50" s="4"/>
      <c r="H50" s="4"/>
      <c r="I50" s="4"/>
      <c r="J50" s="4"/>
      <c r="K50" s="4"/>
      <c r="L50" s="4"/>
      <c r="M50" s="4"/>
      <c r="N50" s="4"/>
      <c r="O50" s="4"/>
      <c r="P50" s="4"/>
      <c r="Q50" s="4"/>
      <c r="R50" s="4"/>
      <c r="S50" s="4"/>
      <c r="T50" s="4"/>
      <c r="U50" s="4"/>
      <c r="V50" s="4"/>
    </row>
    <row r="51" spans="1:22">
      <c r="A51" s="4"/>
      <c r="B51" s="4"/>
      <c r="C51" s="4"/>
      <c r="D51" s="4"/>
      <c r="E51" s="4"/>
      <c r="F51" s="4"/>
      <c r="G51" s="4"/>
      <c r="H51" s="4"/>
      <c r="I51" s="4"/>
      <c r="J51" s="4"/>
      <c r="K51" s="4"/>
      <c r="L51" s="4"/>
      <c r="M51" s="4"/>
      <c r="N51" s="4"/>
      <c r="O51" s="4"/>
      <c r="P51" s="4"/>
      <c r="Q51" s="4"/>
      <c r="R51" s="4"/>
      <c r="S51" s="4"/>
      <c r="T51" s="4"/>
      <c r="U51" s="4"/>
      <c r="V51" s="4"/>
    </row>
    <row r="52" spans="1:22">
      <c r="A52" s="4"/>
      <c r="B52" s="4"/>
      <c r="C52" s="4"/>
      <c r="D52" s="4"/>
      <c r="E52" s="4"/>
      <c r="F52" s="4"/>
      <c r="G52" s="4"/>
      <c r="H52" s="4"/>
      <c r="I52" s="4"/>
      <c r="J52" s="4"/>
      <c r="K52" s="4"/>
      <c r="L52" s="4"/>
      <c r="M52" s="4"/>
      <c r="N52" s="4"/>
      <c r="O52" s="4"/>
      <c r="P52" s="4"/>
      <c r="Q52" s="4"/>
      <c r="R52" s="4"/>
      <c r="S52" s="4"/>
      <c r="T52" s="4"/>
      <c r="U52" s="4"/>
      <c r="V52" s="4"/>
    </row>
    <row r="53" spans="1:22">
      <c r="A53" s="4"/>
      <c r="B53" s="4"/>
      <c r="C53" s="4"/>
      <c r="D53" s="4"/>
      <c r="E53" s="4"/>
      <c r="F53" s="4"/>
      <c r="G53" s="4"/>
      <c r="H53" s="4"/>
      <c r="I53" s="4"/>
      <c r="J53" s="4"/>
      <c r="K53" s="4"/>
      <c r="L53" s="4"/>
      <c r="M53" s="4"/>
      <c r="N53" s="4"/>
      <c r="O53" s="4"/>
      <c r="P53" s="4"/>
      <c r="Q53" s="4"/>
      <c r="R53" s="4"/>
      <c r="S53" s="4"/>
      <c r="T53" s="4"/>
      <c r="U53" s="4"/>
      <c r="V53" s="4"/>
    </row>
    <row r="54" spans="1:22">
      <c r="A54" s="4"/>
      <c r="B54" s="4"/>
      <c r="C54" s="4"/>
      <c r="D54" s="4"/>
      <c r="E54" s="4"/>
      <c r="F54" s="4"/>
      <c r="G54" s="4"/>
      <c r="H54" s="4"/>
      <c r="I54" s="4"/>
      <c r="J54" s="4"/>
      <c r="K54" s="4"/>
      <c r="L54" s="4"/>
      <c r="M54" s="4"/>
      <c r="N54" s="4"/>
      <c r="O54" s="4"/>
      <c r="P54" s="4"/>
      <c r="Q54" s="4"/>
      <c r="R54" s="4"/>
      <c r="S54" s="4"/>
      <c r="T54" s="4"/>
      <c r="U54" s="4"/>
      <c r="V54" s="4"/>
    </row>
    <row r="55" spans="1:22">
      <c r="A55" s="4"/>
      <c r="B55" s="4"/>
      <c r="C55" s="4"/>
      <c r="D55" s="4"/>
      <c r="E55" s="4"/>
      <c r="F55" s="4"/>
      <c r="G55" s="4"/>
      <c r="H55" s="4"/>
      <c r="I55" s="4"/>
      <c r="J55" s="4"/>
      <c r="K55" s="4"/>
      <c r="L55" s="4"/>
      <c r="M55" s="4"/>
      <c r="N55" s="4"/>
      <c r="O55" s="4"/>
      <c r="P55" s="4"/>
      <c r="Q55" s="4"/>
      <c r="R55" s="4"/>
      <c r="S55" s="4"/>
      <c r="T55" s="4"/>
      <c r="U55" s="4"/>
      <c r="V55" s="4"/>
    </row>
    <row r="56" spans="1:22">
      <c r="A56" s="4"/>
      <c r="B56" s="4"/>
      <c r="C56" s="4"/>
      <c r="D56" s="4"/>
      <c r="E56" s="4"/>
      <c r="F56" s="4"/>
      <c r="G56" s="4"/>
      <c r="H56" s="4"/>
      <c r="I56" s="4"/>
      <c r="J56" s="4"/>
      <c r="K56" s="4"/>
      <c r="L56" s="4"/>
      <c r="M56" s="4"/>
      <c r="N56" s="4"/>
      <c r="O56" s="4"/>
      <c r="P56" s="4"/>
      <c r="Q56" s="4"/>
      <c r="R56" s="4"/>
      <c r="S56" s="4"/>
      <c r="T56" s="4"/>
      <c r="U56" s="4"/>
      <c r="V56" s="4"/>
    </row>
    <row r="57" spans="1:22">
      <c r="A57" s="4"/>
      <c r="B57" s="4"/>
      <c r="C57" s="4"/>
      <c r="D57" s="4"/>
      <c r="E57" s="4"/>
      <c r="F57" s="4"/>
      <c r="G57" s="4"/>
      <c r="H57" s="4"/>
      <c r="I57" s="4"/>
      <c r="J57" s="4"/>
      <c r="K57" s="4"/>
      <c r="L57" s="4"/>
      <c r="M57" s="4"/>
      <c r="N57" s="4"/>
      <c r="O57" s="4"/>
      <c r="P57" s="4"/>
      <c r="Q57" s="4"/>
      <c r="R57" s="4"/>
      <c r="S57" s="4"/>
      <c r="T57" s="4"/>
      <c r="U57" s="4"/>
      <c r="V57" s="4"/>
    </row>
    <row r="58" spans="1:22">
      <c r="A58" s="4"/>
      <c r="B58" s="4"/>
      <c r="C58" s="4"/>
      <c r="D58" s="4"/>
      <c r="E58" s="4"/>
      <c r="F58" s="4"/>
      <c r="G58" s="4"/>
      <c r="H58" s="4"/>
      <c r="I58" s="4"/>
      <c r="J58" s="4"/>
      <c r="K58" s="4"/>
      <c r="L58" s="4"/>
      <c r="M58" s="4"/>
      <c r="N58" s="4"/>
      <c r="O58" s="4"/>
      <c r="P58" s="4"/>
      <c r="Q58" s="4"/>
      <c r="R58" s="4"/>
      <c r="S58" s="4"/>
      <c r="T58" s="4"/>
      <c r="U58" s="4"/>
      <c r="V58" s="4"/>
    </row>
    <row r="59" spans="1:22">
      <c r="A59" s="4"/>
      <c r="B59" s="4"/>
      <c r="C59" s="4"/>
      <c r="D59" s="4"/>
      <c r="E59" s="4"/>
      <c r="F59" s="4"/>
      <c r="G59" s="4"/>
      <c r="H59" s="4"/>
      <c r="I59" s="4"/>
      <c r="J59" s="4"/>
      <c r="K59" s="4"/>
      <c r="L59" s="4"/>
      <c r="M59" s="4"/>
      <c r="N59" s="4"/>
      <c r="O59" s="4"/>
      <c r="P59" s="4"/>
      <c r="Q59" s="4"/>
      <c r="R59" s="4"/>
      <c r="S59" s="4"/>
      <c r="T59" s="4"/>
      <c r="U59" s="4"/>
      <c r="V59" s="4"/>
    </row>
    <row r="60" spans="1:22">
      <c r="A60" s="4"/>
      <c r="B60" s="4"/>
      <c r="C60" s="4"/>
      <c r="D60" s="4"/>
      <c r="E60" s="4"/>
      <c r="F60" s="4"/>
      <c r="G60" s="4"/>
      <c r="H60" s="4"/>
      <c r="I60" s="4"/>
      <c r="J60" s="4"/>
      <c r="K60" s="4"/>
      <c r="L60" s="4"/>
      <c r="M60" s="4"/>
      <c r="N60" s="4"/>
      <c r="O60" s="4"/>
      <c r="P60" s="4"/>
      <c r="Q60" s="4"/>
      <c r="R60" s="4"/>
      <c r="S60" s="4"/>
      <c r="T60" s="4"/>
      <c r="U60" s="4"/>
      <c r="V60" s="4"/>
    </row>
    <row r="61" spans="1:22">
      <c r="A61" s="4"/>
      <c r="B61" s="4"/>
      <c r="C61" s="4"/>
      <c r="D61" s="4"/>
      <c r="E61" s="4"/>
      <c r="F61" s="4"/>
      <c r="G61" s="4"/>
      <c r="H61" s="4"/>
      <c r="I61" s="4"/>
      <c r="J61" s="4"/>
      <c r="K61" s="4"/>
      <c r="L61" s="4"/>
      <c r="M61" s="4"/>
      <c r="N61" s="4"/>
      <c r="O61" s="4"/>
      <c r="P61" s="4"/>
      <c r="Q61" s="4"/>
      <c r="R61" s="4"/>
      <c r="S61" s="4"/>
      <c r="T61" s="4"/>
      <c r="U61" s="4"/>
      <c r="V61" s="4"/>
    </row>
    <row r="62" spans="1:22">
      <c r="A62" s="4"/>
      <c r="B62" s="4"/>
      <c r="C62" s="4"/>
      <c r="D62" s="4"/>
      <c r="E62" s="4"/>
      <c r="F62" s="4"/>
      <c r="G62" s="4"/>
      <c r="H62" s="4"/>
      <c r="I62" s="4"/>
      <c r="J62" s="4"/>
      <c r="K62" s="4"/>
      <c r="L62" s="4"/>
      <c r="M62" s="4"/>
      <c r="N62" s="4"/>
      <c r="O62" s="4"/>
      <c r="P62" s="4"/>
      <c r="Q62" s="4"/>
      <c r="R62" s="4"/>
      <c r="S62" s="4"/>
      <c r="T62" s="4"/>
      <c r="U62" s="4"/>
      <c r="V62" s="4"/>
    </row>
    <row r="63" spans="1:22">
      <c r="A63" s="4"/>
      <c r="B63" s="4"/>
      <c r="C63" s="4"/>
      <c r="D63" s="4"/>
      <c r="E63" s="4"/>
      <c r="F63" s="4"/>
      <c r="G63" s="4"/>
      <c r="H63" s="4"/>
      <c r="I63" s="4"/>
      <c r="J63" s="4"/>
      <c r="K63" s="4"/>
      <c r="L63" s="4"/>
      <c r="M63" s="4"/>
      <c r="N63" s="4"/>
      <c r="O63" s="4"/>
      <c r="P63" s="4"/>
      <c r="Q63" s="4"/>
      <c r="R63" s="4"/>
      <c r="S63" s="4"/>
      <c r="T63" s="4"/>
      <c r="U63" s="4"/>
      <c r="V63" s="4"/>
    </row>
    <row r="64" spans="1:22">
      <c r="A64" s="4"/>
      <c r="B64" s="4"/>
      <c r="C64" s="4"/>
      <c r="D64" s="4"/>
      <c r="E64" s="4"/>
      <c r="F64" s="4"/>
      <c r="G64" s="4"/>
      <c r="H64" s="4"/>
      <c r="I64" s="4"/>
      <c r="J64" s="4"/>
      <c r="K64" s="4"/>
      <c r="L64" s="4"/>
      <c r="M64" s="4"/>
      <c r="N64" s="4"/>
      <c r="O64" s="4"/>
      <c r="P64" s="4"/>
      <c r="Q64" s="4"/>
      <c r="R64" s="4"/>
      <c r="S64" s="4"/>
      <c r="T64" s="4"/>
      <c r="U64" s="4"/>
      <c r="V64" s="4"/>
    </row>
    <row r="65" spans="1:22">
      <c r="A65" s="4"/>
      <c r="B65" s="4"/>
      <c r="C65" s="4"/>
      <c r="D65" s="4"/>
      <c r="E65" s="4"/>
      <c r="F65" s="4"/>
      <c r="G65" s="4"/>
      <c r="H65" s="4"/>
      <c r="I65" s="4"/>
      <c r="J65" s="4"/>
      <c r="K65" s="4"/>
      <c r="L65" s="4"/>
      <c r="M65" s="4"/>
      <c r="N65" s="4"/>
      <c r="O65" s="4"/>
      <c r="P65" s="4"/>
      <c r="Q65" s="4"/>
      <c r="R65" s="4"/>
      <c r="S65" s="4"/>
      <c r="T65" s="4"/>
      <c r="U65" s="4"/>
      <c r="V65" s="4"/>
    </row>
    <row r="66" spans="1:22">
      <c r="A66" s="4"/>
      <c r="B66" s="4"/>
      <c r="C66" s="4"/>
      <c r="D66" s="4"/>
      <c r="E66" s="4"/>
      <c r="F66" s="4"/>
      <c r="G66" s="4"/>
      <c r="H66" s="4"/>
      <c r="I66" s="4"/>
      <c r="J66" s="4"/>
      <c r="K66" s="4"/>
      <c r="L66" s="4"/>
      <c r="M66" s="4"/>
      <c r="N66" s="4"/>
      <c r="O66" s="4"/>
      <c r="P66" s="4"/>
      <c r="Q66" s="4"/>
      <c r="R66" s="4"/>
      <c r="S66" s="4"/>
      <c r="T66" s="4"/>
      <c r="U66" s="4"/>
      <c r="V66" s="4"/>
    </row>
    <row r="67" spans="1:22">
      <c r="A67" s="4"/>
      <c r="B67" s="4"/>
      <c r="C67" s="4"/>
      <c r="D67" s="4"/>
      <c r="E67" s="4"/>
      <c r="F67" s="4"/>
      <c r="G67" s="4"/>
      <c r="H67" s="4"/>
      <c r="I67" s="4"/>
      <c r="J67" s="4"/>
      <c r="K67" s="4"/>
      <c r="L67" s="4"/>
      <c r="M67" s="4"/>
      <c r="N67" s="4"/>
      <c r="O67" s="4"/>
      <c r="P67" s="4"/>
      <c r="Q67" s="4"/>
      <c r="R67" s="4"/>
      <c r="S67" s="4"/>
      <c r="T67" s="4"/>
      <c r="U67" s="4"/>
      <c r="V67" s="4"/>
    </row>
    <row r="68" spans="1:22">
      <c r="A68" s="4"/>
      <c r="B68" s="4"/>
      <c r="C68" s="4"/>
      <c r="D68" s="4"/>
      <c r="E68" s="4"/>
      <c r="F68" s="4"/>
      <c r="G68" s="4"/>
      <c r="H68" s="4"/>
      <c r="I68" s="4"/>
      <c r="J68" s="4"/>
      <c r="K68" s="4"/>
      <c r="L68" s="4"/>
      <c r="M68" s="4"/>
      <c r="N68" s="4"/>
      <c r="O68" s="4"/>
      <c r="P68" s="4"/>
      <c r="Q68" s="4"/>
      <c r="R68" s="4"/>
      <c r="S68" s="4"/>
      <c r="T68" s="4"/>
      <c r="U68" s="4"/>
      <c r="V68" s="4"/>
    </row>
    <row r="69" spans="1:22">
      <c r="A69" s="4"/>
      <c r="B69" s="4"/>
      <c r="C69" s="4"/>
      <c r="D69" s="4"/>
      <c r="E69" s="4"/>
      <c r="F69" s="4"/>
      <c r="G69" s="4"/>
      <c r="H69" s="4"/>
      <c r="I69" s="4"/>
      <c r="J69" s="4"/>
      <c r="K69" s="4"/>
      <c r="L69" s="4"/>
      <c r="M69" s="4"/>
      <c r="N69" s="4"/>
      <c r="O69" s="4"/>
      <c r="P69" s="4"/>
      <c r="Q69" s="4"/>
      <c r="R69" s="4"/>
      <c r="S69" s="4"/>
      <c r="T69" s="4"/>
      <c r="U69" s="4"/>
      <c r="V69" s="4"/>
    </row>
    <row r="70" spans="1:22">
      <c r="A70" s="4"/>
      <c r="B70" s="4"/>
      <c r="C70" s="4"/>
      <c r="D70" s="4"/>
      <c r="E70" s="4"/>
      <c r="F70" s="4"/>
      <c r="G70" s="4"/>
      <c r="H70" s="4"/>
      <c r="I70" s="4"/>
      <c r="J70" s="4"/>
      <c r="K70" s="4"/>
      <c r="L70" s="4"/>
      <c r="M70" s="4"/>
      <c r="N70" s="4"/>
      <c r="O70" s="4"/>
      <c r="P70" s="4"/>
      <c r="Q70" s="4"/>
      <c r="R70" s="4"/>
      <c r="S70" s="4"/>
      <c r="T70" s="4"/>
      <c r="U70" s="4"/>
      <c r="V70" s="4"/>
    </row>
    <row r="71" spans="1:22">
      <c r="A71" s="4"/>
      <c r="B71" s="4"/>
      <c r="C71" s="4"/>
      <c r="D71" s="4"/>
      <c r="E71" s="4"/>
      <c r="F71" s="4"/>
      <c r="G71" s="4"/>
      <c r="H71" s="4"/>
      <c r="I71" s="4"/>
      <c r="J71" s="4"/>
      <c r="K71" s="4"/>
      <c r="L71" s="4"/>
      <c r="M71" s="4"/>
      <c r="N71" s="4"/>
      <c r="O71" s="4"/>
      <c r="P71" s="4"/>
      <c r="Q71" s="4"/>
      <c r="R71" s="4"/>
      <c r="S71" s="4"/>
      <c r="T71" s="4"/>
      <c r="U71" s="4"/>
      <c r="V71" s="4"/>
    </row>
    <row r="72" spans="1:22">
      <c r="A72" s="4"/>
      <c r="B72" s="4"/>
      <c r="C72" s="4"/>
      <c r="D72" s="4"/>
      <c r="E72" s="4"/>
      <c r="F72" s="4"/>
      <c r="G72" s="4"/>
      <c r="H72" s="4"/>
      <c r="I72" s="4"/>
      <c r="J72" s="4"/>
      <c r="K72" s="4"/>
      <c r="L72" s="4"/>
      <c r="M72" s="4"/>
      <c r="N72" s="4"/>
      <c r="O72" s="4"/>
      <c r="P72" s="4"/>
      <c r="Q72" s="4"/>
      <c r="R72" s="4"/>
      <c r="S72" s="4"/>
      <c r="T72" s="4"/>
      <c r="U72" s="4"/>
      <c r="V72" s="4"/>
    </row>
    <row r="73" spans="1:22">
      <c r="A73" s="4"/>
      <c r="B73" s="4"/>
      <c r="C73" s="4"/>
      <c r="D73" s="4"/>
      <c r="E73" s="4"/>
      <c r="F73" s="4"/>
      <c r="G73" s="4"/>
      <c r="H73" s="4"/>
      <c r="I73" s="4"/>
      <c r="J73" s="4"/>
      <c r="K73" s="4"/>
      <c r="L73" s="4"/>
      <c r="M73" s="4"/>
      <c r="N73" s="4"/>
      <c r="O73" s="4"/>
      <c r="P73" s="4"/>
      <c r="Q73" s="4"/>
      <c r="R73" s="4"/>
      <c r="S73" s="4"/>
      <c r="T73" s="4"/>
      <c r="U73" s="4"/>
      <c r="V73" s="4"/>
    </row>
    <row r="74" spans="1:22">
      <c r="A74" s="4"/>
      <c r="B74" s="4"/>
      <c r="C74" s="4"/>
      <c r="D74" s="4"/>
      <c r="E74" s="4"/>
      <c r="F74" s="4"/>
      <c r="G74" s="4"/>
      <c r="H74" s="4"/>
      <c r="I74" s="4"/>
      <c r="J74" s="4"/>
      <c r="K74" s="4"/>
      <c r="L74" s="4"/>
      <c r="M74" s="4"/>
      <c r="N74" s="4"/>
      <c r="O74" s="4"/>
      <c r="P74" s="4"/>
      <c r="Q74" s="4"/>
      <c r="R74" s="4"/>
      <c r="S74" s="4"/>
      <c r="T74" s="4"/>
      <c r="U74" s="4"/>
      <c r="V74" s="4"/>
    </row>
    <row r="75" spans="1:22">
      <c r="A75" s="4"/>
      <c r="B75" s="4"/>
      <c r="C75" s="4"/>
      <c r="D75" s="4"/>
      <c r="E75" s="4"/>
      <c r="F75" s="4"/>
      <c r="G75" s="4"/>
      <c r="H75" s="4"/>
      <c r="I75" s="4"/>
      <c r="J75" s="4"/>
      <c r="K75" s="4"/>
      <c r="L75" s="4"/>
      <c r="M75" s="4"/>
      <c r="N75" s="4"/>
      <c r="O75" s="4"/>
      <c r="P75" s="4"/>
      <c r="Q75" s="4"/>
      <c r="R75" s="4"/>
      <c r="S75" s="4"/>
      <c r="T75" s="4"/>
      <c r="U75" s="4"/>
      <c r="V75" s="4"/>
    </row>
    <row r="76" spans="1:22">
      <c r="A76" s="4"/>
      <c r="B76" s="4"/>
      <c r="C76" s="4"/>
      <c r="D76" s="4"/>
      <c r="E76" s="4"/>
      <c r="F76" s="4"/>
      <c r="G76" s="4"/>
      <c r="H76" s="4"/>
      <c r="I76" s="4"/>
      <c r="J76" s="4"/>
      <c r="K76" s="4"/>
      <c r="L76" s="4"/>
      <c r="M76" s="4"/>
      <c r="N76" s="4"/>
      <c r="O76" s="4"/>
      <c r="P76" s="4"/>
      <c r="Q76" s="4"/>
      <c r="R76" s="4"/>
      <c r="S76" s="4"/>
      <c r="T76" s="4"/>
      <c r="U76" s="4"/>
      <c r="V76" s="4"/>
    </row>
    <row r="77" spans="1:22">
      <c r="A77" s="4"/>
      <c r="B77" s="4"/>
      <c r="C77" s="4"/>
      <c r="D77" s="4"/>
      <c r="E77" s="4"/>
      <c r="F77" s="4"/>
      <c r="G77" s="4"/>
      <c r="H77" s="4"/>
      <c r="I77" s="4"/>
      <c r="J77" s="4"/>
      <c r="K77" s="4"/>
      <c r="L77" s="4"/>
      <c r="M77" s="4"/>
      <c r="N77" s="4"/>
      <c r="O77" s="4"/>
      <c r="P77" s="4"/>
      <c r="Q77" s="4"/>
      <c r="R77" s="4"/>
      <c r="S77" s="4"/>
      <c r="T77" s="4"/>
      <c r="U77" s="4"/>
      <c r="V77" s="4"/>
    </row>
    <row r="78" spans="1:22">
      <c r="A78" s="4"/>
      <c r="B78" s="4"/>
      <c r="C78" s="4"/>
      <c r="D78" s="4"/>
      <c r="E78" s="4"/>
      <c r="F78" s="4"/>
      <c r="G78" s="4"/>
      <c r="H78" s="4"/>
      <c r="I78" s="4"/>
      <c r="J78" s="4"/>
      <c r="K78" s="4"/>
      <c r="L78" s="4"/>
      <c r="M78" s="4"/>
      <c r="N78" s="4"/>
      <c r="O78" s="4"/>
      <c r="P78" s="4"/>
      <c r="Q78" s="4"/>
      <c r="R78" s="4"/>
      <c r="S78" s="4"/>
      <c r="T78" s="4"/>
      <c r="U78" s="4"/>
      <c r="V78" s="4"/>
    </row>
    <row r="79" spans="1:22">
      <c r="A79" s="4"/>
      <c r="B79" s="4"/>
      <c r="C79" s="4"/>
      <c r="D79" s="4"/>
      <c r="E79" s="4"/>
      <c r="F79" s="4"/>
      <c r="G79" s="4"/>
      <c r="H79" s="4"/>
      <c r="I79" s="4"/>
      <c r="J79" s="4"/>
      <c r="K79" s="4"/>
      <c r="L79" s="4"/>
      <c r="M79" s="4"/>
      <c r="N79" s="4"/>
      <c r="O79" s="4"/>
      <c r="P79" s="4"/>
      <c r="Q79" s="4"/>
      <c r="R79" s="4"/>
      <c r="S79" s="4"/>
      <c r="T79" s="4"/>
      <c r="U79" s="4"/>
      <c r="V79" s="4"/>
    </row>
    <row r="80" spans="1:22">
      <c r="A80" s="4"/>
      <c r="B80" s="4"/>
      <c r="C80" s="4"/>
      <c r="D80" s="4"/>
      <c r="E80" s="4"/>
      <c r="F80" s="4"/>
      <c r="G80" s="4"/>
      <c r="H80" s="4"/>
      <c r="I80" s="4"/>
      <c r="J80" s="4"/>
      <c r="K80" s="4"/>
      <c r="L80" s="4"/>
      <c r="M80" s="4"/>
      <c r="N80" s="4"/>
      <c r="O80" s="4"/>
      <c r="P80" s="4"/>
      <c r="Q80" s="4"/>
      <c r="R80" s="4"/>
      <c r="S80" s="4"/>
      <c r="T80" s="4"/>
      <c r="U80" s="4"/>
      <c r="V80" s="4"/>
    </row>
  </sheetData>
  <mergeCells count="26">
    <mergeCell ref="A43:C43"/>
    <mergeCell ref="D43:H43"/>
    <mergeCell ref="I43:J43"/>
    <mergeCell ref="K43:V43"/>
    <mergeCell ref="A45:V45"/>
    <mergeCell ref="A41:C41"/>
    <mergeCell ref="D41:H41"/>
    <mergeCell ref="I41:J41"/>
    <mergeCell ref="K41:V41"/>
    <mergeCell ref="A42:C42"/>
    <mergeCell ref="D42:H42"/>
    <mergeCell ref="I42:J42"/>
    <mergeCell ref="K42:V42"/>
    <mergeCell ref="A10:K10"/>
    <mergeCell ref="M10:V10"/>
    <mergeCell ref="A20:V20"/>
    <mergeCell ref="A39:V39"/>
    <mergeCell ref="A40:C40"/>
    <mergeCell ref="D40:H40"/>
    <mergeCell ref="I40:J40"/>
    <mergeCell ref="K40:V40"/>
    <mergeCell ref="A1:E1"/>
    <mergeCell ref="F1:V1"/>
    <mergeCell ref="A2:V2"/>
    <mergeCell ref="A3:V3"/>
    <mergeCell ref="A6:V8"/>
  </mergeCells>
  <conditionalFormatting sqref="H22:H37">
    <cfRule type="dataBar" priority="1">
      <dataBar>
        <cfvo type="min"/>
        <cfvo type="max"/>
        <color rgb="FFB66A3C"/>
      </dataBar>
    </cfRule>
  </conditionalFormatting>
  <conditionalFormatting sqref="P22:P37">
    <cfRule type="dataBar" priority="2">
      <dataBar>
        <cfvo type="min"/>
        <cfvo type="max"/>
        <color rgb="FF337D7A"/>
      </dataBar>
    </cfRule>
  </conditionalFormatting>
  <conditionalFormatting sqref="H22:H37">
    <cfRule type="dataBar" priority="3">
      <dataBar>
        <cfvo type="min"/>
        <cfvo type="max"/>
        <color rgb="FFB66A3C"/>
      </dataBar>
      <extLst>
        <ext xmlns:x14="http://schemas.microsoft.com/office/spreadsheetml/2009/9/main" uri="{B025F937-C7B1-47D3-B67F-A62EFF666E3E}">
          <x14:id>{87F0784E-22EE-A6E2-46B2-502A5D85A363}</x14:id>
        </ext>
      </extLst>
    </cfRule>
  </conditionalFormatting>
  <conditionalFormatting sqref="P22:P37">
    <cfRule type="dataBar" priority="4">
      <dataBar>
        <cfvo type="min"/>
        <cfvo type="max"/>
        <color rgb="FF337D7A"/>
      </dataBar>
      <extLst>
        <ext xmlns:x14="http://schemas.microsoft.com/office/spreadsheetml/2009/9/main" uri="{B025F937-C7B1-47D3-B67F-A62EFF666E3E}">
          <x14:id>{44225359-12CF-3881-0E0C-917E3CB4654F}</x14:id>
        </ext>
      </extLst>
    </cfRule>
  </conditionalFormatting>
  <dataValidations count="3">
    <dataValidation type="list" sqref="B22:G37">
      <formula1>"1,2,3,4,5"</formula1>
    </dataValidation>
    <dataValidation type="list" sqref="I22:O37">
      <formula1>"1,2,3,4,5"</formula1>
    </dataValidation>
    <dataValidation type="list" sqref="V22:V37">
      <formula1>"1,2,3,4,5"</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87F0784E-22EE-A6E2-46B2-502A5D85A363}">
            <x14:dataBar>
              <x14:cfvo type="min"/>
              <x14:cfvo type="max"/>
              <x14:negativeFillColor auto="1"/>
              <x14:axisColor auto="1"/>
            </x14:dataBar>
          </x14:cfRule>
          <xm:sqref>H22:H37</xm:sqref>
        </x14:conditionalFormatting>
        <x14:conditionalFormatting xmlns:xm="http://schemas.microsoft.com/office/excel/2006/main">
          <x14:cfRule type="dataBar" id="{44225359-12CF-3881-0E0C-917E3CB4654F}">
            <x14:dataBar>
              <x14:cfvo type="min"/>
              <x14:cfvo type="max"/>
              <x14:negativeFillColor auto="1"/>
              <x14:axisColor auto="1"/>
            </x14:dataBar>
          </x14:cfRule>
          <xm:sqref>P22:P37</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0"/>
  <sheetViews>
    <sheetView workbookViewId="0">
      <selection activeCell="A13" sqref="A13:C32"/>
    </sheetView>
  </sheetViews>
  <sheetFormatPr defaultRowHeight="14"/>
  <cols>
    <col min="1" max="1" width="28" customWidth="1"/>
    <col min="2" max="5" width="12" customWidth="1"/>
    <col min="6" max="7" width="14" customWidth="1"/>
    <col min="8" max="9" width="20" customWidth="1"/>
    <col min="10" max="13" width="12" customWidth="1"/>
    <col min="14" max="15" width="14" customWidth="1"/>
    <col min="16" max="19" width="13" customWidth="1"/>
    <col min="20" max="21" width="12" customWidth="1"/>
    <col min="22" max="22" width="38" customWidth="1"/>
  </cols>
  <sheetData>
    <row r="1" spans="1:22" ht="14.65" customHeight="1">
      <c r="A1" s="103" t="s">
        <v>0</v>
      </c>
      <c r="B1" s="103"/>
      <c r="C1" s="103"/>
      <c r="D1" s="103"/>
      <c r="E1" s="103"/>
      <c r="F1" s="104" t="s">
        <v>1</v>
      </c>
      <c r="G1" s="104"/>
      <c r="H1" s="104"/>
      <c r="I1" s="104"/>
      <c r="J1" s="104"/>
      <c r="K1" s="104"/>
      <c r="L1" s="104"/>
      <c r="M1" s="104"/>
      <c r="N1" s="104"/>
      <c r="O1" s="104"/>
      <c r="P1" s="104"/>
      <c r="Q1" s="104"/>
      <c r="R1" s="104"/>
      <c r="S1" s="104"/>
      <c r="T1" s="104"/>
      <c r="U1" s="104"/>
      <c r="V1" s="104"/>
    </row>
    <row r="2" spans="1:22" ht="25.4" customHeight="1">
      <c r="A2" s="105" t="s">
        <v>262</v>
      </c>
      <c r="B2" s="105"/>
      <c r="C2" s="105"/>
      <c r="D2" s="105"/>
      <c r="E2" s="105"/>
      <c r="F2" s="105"/>
      <c r="G2" s="105"/>
      <c r="H2" s="105"/>
      <c r="I2" s="105"/>
      <c r="J2" s="105"/>
      <c r="K2" s="105"/>
      <c r="L2" s="105"/>
      <c r="M2" s="105"/>
      <c r="N2" s="105"/>
      <c r="O2" s="105"/>
      <c r="P2" s="105"/>
      <c r="Q2" s="105"/>
      <c r="R2" s="105"/>
      <c r="S2" s="105"/>
      <c r="T2" s="105"/>
      <c r="U2" s="105"/>
      <c r="V2" s="105"/>
    </row>
    <row r="3" spans="1:22" ht="14.65" customHeight="1">
      <c r="A3" s="106" t="s">
        <v>263</v>
      </c>
      <c r="B3" s="106"/>
      <c r="C3" s="106"/>
      <c r="D3" s="106"/>
      <c r="E3" s="106"/>
      <c r="F3" s="106"/>
      <c r="G3" s="106"/>
      <c r="H3" s="106"/>
      <c r="I3" s="106"/>
      <c r="J3" s="106"/>
      <c r="K3" s="106"/>
      <c r="L3" s="106"/>
      <c r="M3" s="106"/>
      <c r="N3" s="106"/>
      <c r="O3" s="106"/>
      <c r="P3" s="106"/>
      <c r="Q3" s="106"/>
      <c r="R3" s="106"/>
      <c r="S3" s="106"/>
      <c r="T3" s="106"/>
      <c r="U3" s="106"/>
      <c r="V3" s="106"/>
    </row>
    <row r="4" spans="1:22" ht="3.4" customHeight="1">
      <c r="A4" s="5"/>
      <c r="B4" s="5"/>
      <c r="C4" s="5"/>
      <c r="D4" s="5"/>
      <c r="E4" s="5"/>
      <c r="F4" s="5"/>
      <c r="G4" s="5"/>
      <c r="H4" s="5"/>
      <c r="I4" s="5"/>
      <c r="J4" s="5"/>
      <c r="K4" s="5"/>
      <c r="L4" s="5"/>
      <c r="M4" s="5"/>
      <c r="N4" s="5"/>
      <c r="O4" s="5"/>
      <c r="P4" s="5"/>
      <c r="Q4" s="5"/>
      <c r="R4" s="5"/>
      <c r="S4" s="5"/>
      <c r="T4" s="5"/>
      <c r="U4" s="5"/>
      <c r="V4" s="5"/>
    </row>
    <row r="5" spans="1:22">
      <c r="A5" s="4"/>
      <c r="B5" s="4"/>
      <c r="C5" s="4"/>
      <c r="D5" s="4"/>
      <c r="E5" s="4"/>
      <c r="F5" s="4"/>
      <c r="G5" s="4"/>
      <c r="H5" s="4"/>
      <c r="I5" s="4"/>
      <c r="J5" s="4"/>
      <c r="K5" s="4"/>
      <c r="L5" s="4"/>
      <c r="M5" s="4"/>
      <c r="N5" s="4"/>
      <c r="O5" s="4"/>
      <c r="P5" s="4"/>
      <c r="Q5" s="4"/>
      <c r="R5" s="4"/>
      <c r="S5" s="4"/>
      <c r="T5" s="4"/>
      <c r="U5" s="4"/>
      <c r="V5" s="4"/>
    </row>
    <row r="6" spans="1:22" ht="14.65" customHeight="1">
      <c r="A6" s="207" t="s">
        <v>264</v>
      </c>
      <c r="B6" s="207"/>
      <c r="C6" s="207"/>
      <c r="D6" s="207"/>
      <c r="E6" s="4"/>
      <c r="F6" s="207" t="s">
        <v>265</v>
      </c>
      <c r="G6" s="207"/>
      <c r="H6" s="207"/>
      <c r="I6" s="207"/>
      <c r="J6" s="4"/>
      <c r="K6" s="207" t="s">
        <v>266</v>
      </c>
      <c r="L6" s="207"/>
      <c r="M6" s="207"/>
      <c r="N6" s="207"/>
      <c r="O6" s="4"/>
      <c r="P6" s="207" t="s">
        <v>267</v>
      </c>
      <c r="Q6" s="207"/>
      <c r="R6" s="207"/>
      <c r="S6" s="207"/>
      <c r="T6" s="207"/>
      <c r="U6" s="207"/>
      <c r="V6" s="207"/>
    </row>
    <row r="7" spans="1:22">
      <c r="A7" s="208">
        <v>18.399999999999999</v>
      </c>
      <c r="B7" s="330"/>
      <c r="C7" s="330"/>
      <c r="D7" s="331"/>
      <c r="E7" s="4"/>
      <c r="F7" s="217">
        <f>COUNTIF($I$39:$I$46,"Invest / Grow")</f>
        <v>3</v>
      </c>
      <c r="G7" s="338"/>
      <c r="H7" s="338"/>
      <c r="I7" s="339"/>
      <c r="J7" s="4"/>
      <c r="K7" s="346">
        <f>SUMIF($R$39:$R$46,"&gt;0",$R$39:$R$46)</f>
        <v>420</v>
      </c>
      <c r="L7" s="347"/>
      <c r="M7" s="347"/>
      <c r="N7" s="348"/>
      <c r="O7" s="4"/>
      <c r="P7" s="218">
        <v>3.53</v>
      </c>
      <c r="Q7" s="355"/>
      <c r="R7" s="355"/>
      <c r="S7" s="355"/>
      <c r="T7" s="355"/>
      <c r="U7" s="355"/>
      <c r="V7" s="356"/>
    </row>
    <row r="8" spans="1:22">
      <c r="A8" s="332"/>
      <c r="B8" s="333"/>
      <c r="C8" s="333"/>
      <c r="D8" s="334"/>
      <c r="E8" s="4"/>
      <c r="F8" s="340"/>
      <c r="G8" s="341"/>
      <c r="H8" s="341"/>
      <c r="I8" s="342"/>
      <c r="J8" s="4"/>
      <c r="K8" s="349"/>
      <c r="L8" s="350"/>
      <c r="M8" s="350"/>
      <c r="N8" s="351"/>
      <c r="O8" s="4"/>
      <c r="P8" s="357"/>
      <c r="Q8" s="358"/>
      <c r="R8" s="358"/>
      <c r="S8" s="358"/>
      <c r="T8" s="358"/>
      <c r="U8" s="358"/>
      <c r="V8" s="359"/>
    </row>
    <row r="9" spans="1:22">
      <c r="A9" s="335"/>
      <c r="B9" s="336"/>
      <c r="C9" s="336"/>
      <c r="D9" s="337"/>
      <c r="E9" s="4"/>
      <c r="F9" s="343"/>
      <c r="G9" s="344"/>
      <c r="H9" s="344"/>
      <c r="I9" s="345"/>
      <c r="J9" s="4"/>
      <c r="K9" s="352"/>
      <c r="L9" s="353"/>
      <c r="M9" s="353"/>
      <c r="N9" s="354"/>
      <c r="O9" s="4"/>
      <c r="P9" s="360"/>
      <c r="Q9" s="361"/>
      <c r="R9" s="361"/>
      <c r="S9" s="361"/>
      <c r="T9" s="361"/>
      <c r="U9" s="361"/>
      <c r="V9" s="362"/>
    </row>
    <row r="10" spans="1:22">
      <c r="A10" s="4"/>
      <c r="B10" s="4"/>
      <c r="C10" s="4"/>
      <c r="D10" s="4"/>
      <c r="E10" s="4"/>
      <c r="F10" s="4"/>
      <c r="G10" s="4"/>
      <c r="H10" s="4"/>
      <c r="I10" s="4"/>
      <c r="J10" s="4"/>
      <c r="K10" s="4"/>
      <c r="L10" s="4"/>
      <c r="M10" s="4"/>
      <c r="N10" s="4"/>
      <c r="O10" s="4"/>
      <c r="P10" s="4"/>
      <c r="Q10" s="4"/>
      <c r="R10" s="4"/>
      <c r="S10" s="4"/>
      <c r="T10" s="4"/>
      <c r="U10" s="4"/>
      <c r="V10" s="4"/>
    </row>
    <row r="11" spans="1:22" ht="16" customHeight="1">
      <c r="A11" s="125" t="s">
        <v>268</v>
      </c>
      <c r="B11" s="125"/>
      <c r="C11" s="125"/>
      <c r="D11" s="125"/>
      <c r="E11" s="125"/>
      <c r="F11" s="125"/>
      <c r="G11" s="125"/>
      <c r="H11" s="125"/>
      <c r="I11" s="125"/>
      <c r="J11" s="125"/>
      <c r="K11" s="125"/>
      <c r="L11" s="125"/>
      <c r="M11" s="125"/>
      <c r="N11" s="125"/>
      <c r="O11" s="125"/>
      <c r="P11" s="125"/>
      <c r="Q11" s="125"/>
      <c r="R11" s="125"/>
      <c r="S11" s="125"/>
      <c r="T11" s="125"/>
      <c r="U11" s="125"/>
      <c r="V11" s="125"/>
    </row>
    <row r="12" spans="1:22">
      <c r="A12" s="4"/>
      <c r="B12" s="4"/>
      <c r="C12" s="4"/>
      <c r="D12" s="4"/>
      <c r="E12" s="4"/>
      <c r="F12" s="4"/>
      <c r="G12" s="4"/>
      <c r="H12" s="4"/>
      <c r="I12" s="4"/>
      <c r="J12" s="4"/>
      <c r="K12" s="4"/>
      <c r="L12" s="4"/>
      <c r="M12" s="4"/>
      <c r="N12" s="4"/>
      <c r="O12" s="4"/>
      <c r="P12" s="4"/>
      <c r="Q12" s="4"/>
      <c r="R12" s="4"/>
      <c r="S12" s="4"/>
      <c r="T12" s="4"/>
      <c r="U12" s="4"/>
      <c r="V12" s="4"/>
    </row>
    <row r="13" spans="1:22">
      <c r="A13" s="436" t="s">
        <v>117</v>
      </c>
      <c r="B13" s="436"/>
      <c r="C13" s="436"/>
      <c r="D13" s="258" t="s">
        <v>269</v>
      </c>
      <c r="E13" s="259"/>
      <c r="F13" s="259"/>
      <c r="G13" s="259"/>
      <c r="H13" s="259"/>
      <c r="I13" s="260"/>
      <c r="J13" s="267" t="s">
        <v>270</v>
      </c>
      <c r="K13" s="268"/>
      <c r="L13" s="268"/>
      <c r="M13" s="268"/>
      <c r="N13" s="268"/>
      <c r="O13" s="269"/>
      <c r="P13" s="276" t="s">
        <v>271</v>
      </c>
      <c r="Q13" s="277"/>
      <c r="R13" s="277"/>
      <c r="S13" s="277"/>
      <c r="T13" s="277"/>
      <c r="U13" s="277"/>
      <c r="V13" s="278"/>
    </row>
    <row r="14" spans="1:22">
      <c r="A14" s="436"/>
      <c r="B14" s="436"/>
      <c r="C14" s="436"/>
      <c r="D14" s="261"/>
      <c r="E14" s="262"/>
      <c r="F14" s="262"/>
      <c r="G14" s="262"/>
      <c r="H14" s="262"/>
      <c r="I14" s="263"/>
      <c r="J14" s="270"/>
      <c r="K14" s="271"/>
      <c r="L14" s="271"/>
      <c r="M14" s="271"/>
      <c r="N14" s="271"/>
      <c r="O14" s="272"/>
      <c r="P14" s="279"/>
      <c r="Q14" s="280"/>
      <c r="R14" s="280"/>
      <c r="S14" s="280"/>
      <c r="T14" s="280"/>
      <c r="U14" s="280"/>
      <c r="V14" s="281"/>
    </row>
    <row r="15" spans="1:22">
      <c r="A15" s="436"/>
      <c r="B15" s="436"/>
      <c r="C15" s="436"/>
      <c r="D15" s="261"/>
      <c r="E15" s="262"/>
      <c r="F15" s="262"/>
      <c r="G15" s="262"/>
      <c r="H15" s="262"/>
      <c r="I15" s="263"/>
      <c r="J15" s="270"/>
      <c r="K15" s="271"/>
      <c r="L15" s="271"/>
      <c r="M15" s="271"/>
      <c r="N15" s="271"/>
      <c r="O15" s="272"/>
      <c r="P15" s="279"/>
      <c r="Q15" s="280"/>
      <c r="R15" s="280"/>
      <c r="S15" s="280"/>
      <c r="T15" s="280"/>
      <c r="U15" s="280"/>
      <c r="V15" s="281"/>
    </row>
    <row r="16" spans="1:22">
      <c r="A16" s="436"/>
      <c r="B16" s="436"/>
      <c r="C16" s="436"/>
      <c r="D16" s="261"/>
      <c r="E16" s="262"/>
      <c r="F16" s="262"/>
      <c r="G16" s="262"/>
      <c r="H16" s="262"/>
      <c r="I16" s="263"/>
      <c r="J16" s="270"/>
      <c r="K16" s="271"/>
      <c r="L16" s="271"/>
      <c r="M16" s="271"/>
      <c r="N16" s="271"/>
      <c r="O16" s="272"/>
      <c r="P16" s="279"/>
      <c r="Q16" s="280"/>
      <c r="R16" s="280"/>
      <c r="S16" s="280"/>
      <c r="T16" s="280"/>
      <c r="U16" s="280"/>
      <c r="V16" s="281"/>
    </row>
    <row r="17" spans="1:22">
      <c r="A17" s="436"/>
      <c r="B17" s="436"/>
      <c r="C17" s="436"/>
      <c r="D17" s="261"/>
      <c r="E17" s="262"/>
      <c r="F17" s="262"/>
      <c r="G17" s="262"/>
      <c r="H17" s="262"/>
      <c r="I17" s="263"/>
      <c r="J17" s="270"/>
      <c r="K17" s="271"/>
      <c r="L17" s="271"/>
      <c r="M17" s="271"/>
      <c r="N17" s="271"/>
      <c r="O17" s="272"/>
      <c r="P17" s="279"/>
      <c r="Q17" s="280"/>
      <c r="R17" s="280"/>
      <c r="S17" s="280"/>
      <c r="T17" s="280"/>
      <c r="U17" s="280"/>
      <c r="V17" s="281"/>
    </row>
    <row r="18" spans="1:22">
      <c r="A18" s="436"/>
      <c r="B18" s="436"/>
      <c r="C18" s="436"/>
      <c r="D18" s="264"/>
      <c r="E18" s="265"/>
      <c r="F18" s="265"/>
      <c r="G18" s="265"/>
      <c r="H18" s="265"/>
      <c r="I18" s="266"/>
      <c r="J18" s="273"/>
      <c r="K18" s="274"/>
      <c r="L18" s="274"/>
      <c r="M18" s="274"/>
      <c r="N18" s="274"/>
      <c r="O18" s="275"/>
      <c r="P18" s="282"/>
      <c r="Q18" s="283"/>
      <c r="R18" s="283"/>
      <c r="S18" s="283"/>
      <c r="T18" s="283"/>
      <c r="U18" s="283"/>
      <c r="V18" s="284"/>
    </row>
    <row r="19" spans="1:22">
      <c r="A19" s="436"/>
      <c r="B19" s="436"/>
      <c r="C19" s="436"/>
      <c r="D19" s="285" t="s">
        <v>272</v>
      </c>
      <c r="E19" s="286"/>
      <c r="F19" s="286"/>
      <c r="G19" s="286"/>
      <c r="H19" s="286"/>
      <c r="I19" s="287"/>
      <c r="J19" s="258" t="s">
        <v>273</v>
      </c>
      <c r="K19" s="259"/>
      <c r="L19" s="259"/>
      <c r="M19" s="259"/>
      <c r="N19" s="259"/>
      <c r="O19" s="260"/>
      <c r="P19" s="267" t="s">
        <v>274</v>
      </c>
      <c r="Q19" s="268"/>
      <c r="R19" s="268"/>
      <c r="S19" s="268"/>
      <c r="T19" s="268"/>
      <c r="U19" s="268"/>
      <c r="V19" s="269"/>
    </row>
    <row r="20" spans="1:22">
      <c r="A20" s="436"/>
      <c r="B20" s="436"/>
      <c r="C20" s="436"/>
      <c r="D20" s="288"/>
      <c r="E20" s="289"/>
      <c r="F20" s="289"/>
      <c r="G20" s="289"/>
      <c r="H20" s="289"/>
      <c r="I20" s="290"/>
      <c r="J20" s="261"/>
      <c r="K20" s="262"/>
      <c r="L20" s="262"/>
      <c r="M20" s="262"/>
      <c r="N20" s="262"/>
      <c r="O20" s="263"/>
      <c r="P20" s="270"/>
      <c r="Q20" s="271"/>
      <c r="R20" s="271"/>
      <c r="S20" s="271"/>
      <c r="T20" s="271"/>
      <c r="U20" s="271"/>
      <c r="V20" s="272"/>
    </row>
    <row r="21" spans="1:22">
      <c r="A21" s="436"/>
      <c r="B21" s="436"/>
      <c r="C21" s="436"/>
      <c r="D21" s="288"/>
      <c r="E21" s="289"/>
      <c r="F21" s="289"/>
      <c r="G21" s="289"/>
      <c r="H21" s="289"/>
      <c r="I21" s="290"/>
      <c r="J21" s="261"/>
      <c r="K21" s="262"/>
      <c r="L21" s="262"/>
      <c r="M21" s="262"/>
      <c r="N21" s="262"/>
      <c r="O21" s="263"/>
      <c r="P21" s="270"/>
      <c r="Q21" s="271"/>
      <c r="R21" s="271"/>
      <c r="S21" s="271"/>
      <c r="T21" s="271"/>
      <c r="U21" s="271"/>
      <c r="V21" s="272"/>
    </row>
    <row r="22" spans="1:22">
      <c r="A22" s="436"/>
      <c r="B22" s="436"/>
      <c r="C22" s="436"/>
      <c r="D22" s="288"/>
      <c r="E22" s="289"/>
      <c r="F22" s="289"/>
      <c r="G22" s="289"/>
      <c r="H22" s="289"/>
      <c r="I22" s="290"/>
      <c r="J22" s="261"/>
      <c r="K22" s="262"/>
      <c r="L22" s="262"/>
      <c r="M22" s="262"/>
      <c r="N22" s="262"/>
      <c r="O22" s="263"/>
      <c r="P22" s="270"/>
      <c r="Q22" s="271"/>
      <c r="R22" s="271"/>
      <c r="S22" s="271"/>
      <c r="T22" s="271"/>
      <c r="U22" s="271"/>
      <c r="V22" s="272"/>
    </row>
    <row r="23" spans="1:22">
      <c r="A23" s="436"/>
      <c r="B23" s="436"/>
      <c r="C23" s="436"/>
      <c r="D23" s="288"/>
      <c r="E23" s="289"/>
      <c r="F23" s="289"/>
      <c r="G23" s="289"/>
      <c r="H23" s="289"/>
      <c r="I23" s="290"/>
      <c r="J23" s="261"/>
      <c r="K23" s="262"/>
      <c r="L23" s="262"/>
      <c r="M23" s="262"/>
      <c r="N23" s="262"/>
      <c r="O23" s="263"/>
      <c r="P23" s="270"/>
      <c r="Q23" s="271"/>
      <c r="R23" s="271"/>
      <c r="S23" s="271"/>
      <c r="T23" s="271"/>
      <c r="U23" s="271"/>
      <c r="V23" s="272"/>
    </row>
    <row r="24" spans="1:22">
      <c r="A24" s="436"/>
      <c r="B24" s="436"/>
      <c r="C24" s="436"/>
      <c r="D24" s="288"/>
      <c r="E24" s="289"/>
      <c r="F24" s="289"/>
      <c r="G24" s="289"/>
      <c r="H24" s="289"/>
      <c r="I24" s="290"/>
      <c r="J24" s="261"/>
      <c r="K24" s="262"/>
      <c r="L24" s="262"/>
      <c r="M24" s="262"/>
      <c r="N24" s="262"/>
      <c r="O24" s="263"/>
      <c r="P24" s="270"/>
      <c r="Q24" s="271"/>
      <c r="R24" s="271"/>
      <c r="S24" s="271"/>
      <c r="T24" s="271"/>
      <c r="U24" s="271"/>
      <c r="V24" s="272"/>
    </row>
    <row r="25" spans="1:22">
      <c r="A25" s="436"/>
      <c r="B25" s="436"/>
      <c r="C25" s="436"/>
      <c r="D25" s="291"/>
      <c r="E25" s="292"/>
      <c r="F25" s="292"/>
      <c r="G25" s="292"/>
      <c r="H25" s="292"/>
      <c r="I25" s="293"/>
      <c r="J25" s="264"/>
      <c r="K25" s="265"/>
      <c r="L25" s="265"/>
      <c r="M25" s="265"/>
      <c r="N25" s="265"/>
      <c r="O25" s="266"/>
      <c r="P25" s="273"/>
      <c r="Q25" s="274"/>
      <c r="R25" s="274"/>
      <c r="S25" s="274"/>
      <c r="T25" s="274"/>
      <c r="U25" s="274"/>
      <c r="V25" s="275"/>
    </row>
    <row r="26" spans="1:22">
      <c r="A26" s="436"/>
      <c r="B26" s="436"/>
      <c r="C26" s="436"/>
      <c r="D26" s="285" t="s">
        <v>275</v>
      </c>
      <c r="E26" s="286"/>
      <c r="F26" s="286"/>
      <c r="G26" s="286"/>
      <c r="H26" s="286"/>
      <c r="I26" s="287"/>
      <c r="J26" s="294" t="s">
        <v>276</v>
      </c>
      <c r="K26" s="295"/>
      <c r="L26" s="295"/>
      <c r="M26" s="295"/>
      <c r="N26" s="295"/>
      <c r="O26" s="296"/>
      <c r="P26" s="258" t="s">
        <v>277</v>
      </c>
      <c r="Q26" s="259"/>
      <c r="R26" s="259"/>
      <c r="S26" s="259"/>
      <c r="T26" s="259"/>
      <c r="U26" s="259"/>
      <c r="V26" s="260"/>
    </row>
    <row r="27" spans="1:22">
      <c r="A27" s="436"/>
      <c r="B27" s="436"/>
      <c r="C27" s="436"/>
      <c r="D27" s="288"/>
      <c r="E27" s="289"/>
      <c r="F27" s="289"/>
      <c r="G27" s="289"/>
      <c r="H27" s="289"/>
      <c r="I27" s="290"/>
      <c r="J27" s="297"/>
      <c r="K27" s="298"/>
      <c r="L27" s="298"/>
      <c r="M27" s="298"/>
      <c r="N27" s="298"/>
      <c r="O27" s="299"/>
      <c r="P27" s="261"/>
      <c r="Q27" s="262"/>
      <c r="R27" s="262"/>
      <c r="S27" s="262"/>
      <c r="T27" s="262"/>
      <c r="U27" s="262"/>
      <c r="V27" s="263"/>
    </row>
    <row r="28" spans="1:22">
      <c r="A28" s="436"/>
      <c r="B28" s="436"/>
      <c r="C28" s="436"/>
      <c r="D28" s="288"/>
      <c r="E28" s="289"/>
      <c r="F28" s="289"/>
      <c r="G28" s="289"/>
      <c r="H28" s="289"/>
      <c r="I28" s="290"/>
      <c r="J28" s="297"/>
      <c r="K28" s="298"/>
      <c r="L28" s="298"/>
      <c r="M28" s="298"/>
      <c r="N28" s="298"/>
      <c r="O28" s="299"/>
      <c r="P28" s="261"/>
      <c r="Q28" s="262"/>
      <c r="R28" s="262"/>
      <c r="S28" s="262"/>
      <c r="T28" s="262"/>
      <c r="U28" s="262"/>
      <c r="V28" s="263"/>
    </row>
    <row r="29" spans="1:22">
      <c r="A29" s="436"/>
      <c r="B29" s="436"/>
      <c r="C29" s="436"/>
      <c r="D29" s="288"/>
      <c r="E29" s="289"/>
      <c r="F29" s="289"/>
      <c r="G29" s="289"/>
      <c r="H29" s="289"/>
      <c r="I29" s="290"/>
      <c r="J29" s="297"/>
      <c r="K29" s="298"/>
      <c r="L29" s="298"/>
      <c r="M29" s="298"/>
      <c r="N29" s="298"/>
      <c r="O29" s="299"/>
      <c r="P29" s="261"/>
      <c r="Q29" s="262"/>
      <c r="R29" s="262"/>
      <c r="S29" s="262"/>
      <c r="T29" s="262"/>
      <c r="U29" s="262"/>
      <c r="V29" s="263"/>
    </row>
    <row r="30" spans="1:22">
      <c r="A30" s="436"/>
      <c r="B30" s="436"/>
      <c r="C30" s="436"/>
      <c r="D30" s="288"/>
      <c r="E30" s="289"/>
      <c r="F30" s="289"/>
      <c r="G30" s="289"/>
      <c r="H30" s="289"/>
      <c r="I30" s="290"/>
      <c r="J30" s="297"/>
      <c r="K30" s="298"/>
      <c r="L30" s="298"/>
      <c r="M30" s="298"/>
      <c r="N30" s="298"/>
      <c r="O30" s="299"/>
      <c r="P30" s="261"/>
      <c r="Q30" s="262"/>
      <c r="R30" s="262"/>
      <c r="S30" s="262"/>
      <c r="T30" s="262"/>
      <c r="U30" s="262"/>
      <c r="V30" s="263"/>
    </row>
    <row r="31" spans="1:22">
      <c r="A31" s="436"/>
      <c r="B31" s="436"/>
      <c r="C31" s="436"/>
      <c r="D31" s="288"/>
      <c r="E31" s="289"/>
      <c r="F31" s="289"/>
      <c r="G31" s="289"/>
      <c r="H31" s="289"/>
      <c r="I31" s="290"/>
      <c r="J31" s="297"/>
      <c r="K31" s="298"/>
      <c r="L31" s="298"/>
      <c r="M31" s="298"/>
      <c r="N31" s="298"/>
      <c r="O31" s="299"/>
      <c r="P31" s="261"/>
      <c r="Q31" s="262"/>
      <c r="R31" s="262"/>
      <c r="S31" s="262"/>
      <c r="T31" s="262"/>
      <c r="U31" s="262"/>
      <c r="V31" s="263"/>
    </row>
    <row r="32" spans="1:22">
      <c r="A32" s="436"/>
      <c r="B32" s="436"/>
      <c r="C32" s="436"/>
      <c r="D32" s="291"/>
      <c r="E32" s="292"/>
      <c r="F32" s="292"/>
      <c r="G32" s="292"/>
      <c r="H32" s="292"/>
      <c r="I32" s="293"/>
      <c r="J32" s="300"/>
      <c r="K32" s="301"/>
      <c r="L32" s="301"/>
      <c r="M32" s="301"/>
      <c r="N32" s="301"/>
      <c r="O32" s="302"/>
      <c r="P32" s="264"/>
      <c r="Q32" s="265"/>
      <c r="R32" s="265"/>
      <c r="S32" s="265"/>
      <c r="T32" s="265"/>
      <c r="U32" s="265"/>
      <c r="V32" s="266"/>
    </row>
    <row r="33" spans="1:22">
      <c r="A33" s="4"/>
      <c r="B33" s="4"/>
      <c r="C33" s="4"/>
      <c r="D33" s="257" t="s">
        <v>127</v>
      </c>
      <c r="E33" s="257"/>
      <c r="F33" s="257"/>
      <c r="G33" s="257"/>
      <c r="H33" s="257"/>
      <c r="I33" s="257"/>
      <c r="J33" s="257"/>
      <c r="K33" s="257"/>
      <c r="L33" s="257"/>
      <c r="M33" s="257"/>
      <c r="N33" s="257"/>
      <c r="O33" s="257"/>
      <c r="P33" s="257"/>
      <c r="Q33" s="257"/>
      <c r="R33" s="257"/>
      <c r="S33" s="257"/>
      <c r="T33" s="257"/>
      <c r="U33" s="257"/>
      <c r="V33" s="257"/>
    </row>
    <row r="34" spans="1:22">
      <c r="A34" s="4"/>
      <c r="B34" s="4"/>
      <c r="C34" s="4"/>
      <c r="D34" s="257"/>
      <c r="E34" s="257"/>
      <c r="F34" s="257"/>
      <c r="G34" s="257"/>
      <c r="H34" s="257"/>
      <c r="I34" s="257"/>
      <c r="J34" s="257"/>
      <c r="K34" s="257"/>
      <c r="L34" s="257"/>
      <c r="M34" s="257"/>
      <c r="N34" s="257"/>
      <c r="O34" s="257"/>
      <c r="P34" s="257"/>
      <c r="Q34" s="257"/>
      <c r="R34" s="257"/>
      <c r="S34" s="257"/>
      <c r="T34" s="257"/>
      <c r="U34" s="257"/>
      <c r="V34" s="257"/>
    </row>
    <row r="35" spans="1:22">
      <c r="A35" s="4"/>
      <c r="B35" s="4"/>
      <c r="C35" s="4"/>
      <c r="D35" s="257"/>
      <c r="E35" s="257"/>
      <c r="F35" s="257"/>
      <c r="G35" s="257"/>
      <c r="H35" s="257"/>
      <c r="I35" s="257"/>
      <c r="J35" s="257"/>
      <c r="K35" s="257"/>
      <c r="L35" s="257"/>
      <c r="M35" s="257"/>
      <c r="N35" s="257"/>
      <c r="O35" s="257"/>
      <c r="P35" s="257"/>
      <c r="Q35" s="257"/>
      <c r="R35" s="257"/>
      <c r="S35" s="257"/>
      <c r="T35" s="257"/>
      <c r="U35" s="257"/>
      <c r="V35" s="257"/>
    </row>
    <row r="36" spans="1:22">
      <c r="A36" s="4"/>
      <c r="B36" s="4"/>
      <c r="C36" s="4"/>
      <c r="D36" s="4"/>
      <c r="E36" s="4"/>
      <c r="F36" s="4"/>
      <c r="G36" s="4"/>
      <c r="H36" s="4"/>
      <c r="I36" s="4"/>
      <c r="J36" s="4"/>
      <c r="K36" s="4"/>
      <c r="L36" s="4"/>
      <c r="M36" s="4"/>
      <c r="N36" s="4"/>
      <c r="O36" s="4"/>
      <c r="P36" s="4"/>
      <c r="Q36" s="4"/>
      <c r="R36" s="4"/>
      <c r="S36" s="4"/>
      <c r="T36" s="4"/>
      <c r="U36" s="4"/>
      <c r="V36" s="4"/>
    </row>
    <row r="37" spans="1:22" ht="16" customHeight="1">
      <c r="A37" s="162" t="s">
        <v>128</v>
      </c>
      <c r="B37" s="162"/>
      <c r="C37" s="162"/>
      <c r="D37" s="162"/>
      <c r="E37" s="162"/>
      <c r="F37" s="162"/>
      <c r="G37" s="162"/>
      <c r="H37" s="162"/>
      <c r="I37" s="162"/>
      <c r="J37" s="162"/>
      <c r="K37" s="162"/>
      <c r="L37" s="162"/>
      <c r="M37" s="162"/>
      <c r="N37" s="162"/>
      <c r="O37" s="162"/>
      <c r="P37" s="162"/>
      <c r="Q37" s="162"/>
      <c r="R37" s="162"/>
      <c r="S37" s="162"/>
      <c r="T37" s="162"/>
      <c r="U37" s="162"/>
      <c r="V37" s="162"/>
    </row>
    <row r="38" spans="1:22" ht="25.4" customHeight="1">
      <c r="A38" s="1" t="s">
        <v>55</v>
      </c>
      <c r="B38" s="2" t="s">
        <v>56</v>
      </c>
      <c r="C38" s="2" t="s">
        <v>278</v>
      </c>
      <c r="D38" s="2" t="s">
        <v>50</v>
      </c>
      <c r="E38" s="2" t="s">
        <v>59</v>
      </c>
      <c r="F38" s="2" t="s">
        <v>129</v>
      </c>
      <c r="G38" s="2" t="s">
        <v>130</v>
      </c>
      <c r="H38" s="2" t="s">
        <v>131</v>
      </c>
      <c r="I38" s="2" t="s">
        <v>132</v>
      </c>
      <c r="J38" s="2" t="s">
        <v>279</v>
      </c>
      <c r="K38" s="2" t="s">
        <v>280</v>
      </c>
      <c r="L38" s="2" t="s">
        <v>281</v>
      </c>
      <c r="M38" s="2" t="s">
        <v>282</v>
      </c>
      <c r="N38" s="2" t="s">
        <v>283</v>
      </c>
      <c r="O38" s="2" t="s">
        <v>138</v>
      </c>
      <c r="P38" s="2" t="s">
        <v>139</v>
      </c>
      <c r="Q38" s="2" t="s">
        <v>140</v>
      </c>
      <c r="R38" s="2" t="s">
        <v>141</v>
      </c>
      <c r="S38" s="2" t="s">
        <v>284</v>
      </c>
      <c r="T38" s="2" t="s">
        <v>285</v>
      </c>
      <c r="U38" s="2" t="s">
        <v>286</v>
      </c>
      <c r="V38" s="3" t="s">
        <v>287</v>
      </c>
    </row>
    <row r="39" spans="1:22" ht="23">
      <c r="A39" s="18" t="s">
        <v>68</v>
      </c>
      <c r="B39" s="19">
        <v>3.1</v>
      </c>
      <c r="C39" s="20">
        <v>0.18</v>
      </c>
      <c r="D39" s="20">
        <v>0.13</v>
      </c>
      <c r="E39" s="20">
        <v>0.11</v>
      </c>
      <c r="F39" s="74">
        <f>'03_Scoring_Model'!H22</f>
        <v>4.45</v>
      </c>
      <c r="G39" s="74">
        <f>'03_Scoring_Model'!P22</f>
        <v>4.1000000000000005</v>
      </c>
      <c r="H39" s="7" t="str">
        <f>'03_Scoring_Model'!Q22</f>
        <v>High / High</v>
      </c>
      <c r="I39" s="7" t="str">
        <f>'03_Scoring_Model'!R22</f>
        <v>Invest / Grow</v>
      </c>
      <c r="J39" s="7">
        <v>5</v>
      </c>
      <c r="K39" s="7">
        <v>2</v>
      </c>
      <c r="L39" s="7">
        <v>5</v>
      </c>
      <c r="M39" s="7">
        <v>4</v>
      </c>
      <c r="N39" s="75">
        <f t="shared" ref="N39:N46" si="0">J39/5*K39/5*(6-L39)/5*(6-M39)/5*100</f>
        <v>3.2</v>
      </c>
      <c r="O39" s="75">
        <f t="shared" ref="O39:O46" si="1">F39/5*G39/5*N39</f>
        <v>2.3353600000000005</v>
      </c>
      <c r="P39" s="22">
        <v>300</v>
      </c>
      <c r="Q39" s="22">
        <v>550</v>
      </c>
      <c r="R39" s="22">
        <f t="shared" ref="R39:R46" si="2">Q39-P39</f>
        <v>250</v>
      </c>
      <c r="S39" s="19">
        <v>4.7</v>
      </c>
      <c r="T39" s="20">
        <v>0.16</v>
      </c>
      <c r="U39" s="20">
        <v>0.16</v>
      </c>
      <c r="V39" s="8" t="s">
        <v>288</v>
      </c>
    </row>
    <row r="40" spans="1:22" ht="23">
      <c r="A40" s="76" t="s">
        <v>73</v>
      </c>
      <c r="B40" s="77">
        <v>3.4</v>
      </c>
      <c r="C40" s="78">
        <v>0.09</v>
      </c>
      <c r="D40" s="78">
        <v>0.17</v>
      </c>
      <c r="E40" s="78">
        <v>0.16</v>
      </c>
      <c r="F40" s="79">
        <f>'03_Scoring_Model'!H23</f>
        <v>4.2</v>
      </c>
      <c r="G40" s="79">
        <f>'03_Scoring_Model'!P23</f>
        <v>4.3500000000000005</v>
      </c>
      <c r="H40" s="80" t="str">
        <f>'03_Scoring_Model'!Q23</f>
        <v>High / High</v>
      </c>
      <c r="I40" s="80" t="str">
        <f>'03_Scoring_Model'!R23</f>
        <v>Invest / Grow</v>
      </c>
      <c r="J40" s="80">
        <v>5</v>
      </c>
      <c r="K40" s="80">
        <v>5</v>
      </c>
      <c r="L40" s="80">
        <v>3</v>
      </c>
      <c r="M40" s="80">
        <v>2</v>
      </c>
      <c r="N40" s="81">
        <f t="shared" si="0"/>
        <v>48</v>
      </c>
      <c r="O40" s="81">
        <f t="shared" si="1"/>
        <v>35.078400000000002</v>
      </c>
      <c r="P40" s="82">
        <v>390</v>
      </c>
      <c r="Q40" s="82">
        <v>450</v>
      </c>
      <c r="R40" s="82">
        <f t="shared" si="2"/>
        <v>60</v>
      </c>
      <c r="S40" s="77">
        <v>4.2</v>
      </c>
      <c r="T40" s="78">
        <v>0.19</v>
      </c>
      <c r="U40" s="78">
        <v>0.19</v>
      </c>
      <c r="V40" s="83" t="s">
        <v>289</v>
      </c>
    </row>
    <row r="41" spans="1:22" ht="23">
      <c r="A41" s="23" t="s">
        <v>78</v>
      </c>
      <c r="B41" s="24">
        <v>2.8</v>
      </c>
      <c r="C41" s="25">
        <v>7.0000000000000007E-2</v>
      </c>
      <c r="D41" s="25">
        <v>0.12</v>
      </c>
      <c r="E41" s="25">
        <v>0.1</v>
      </c>
      <c r="F41" s="84">
        <f>'03_Scoring_Model'!H24</f>
        <v>4.3</v>
      </c>
      <c r="G41" s="84">
        <f>'03_Scoring_Model'!P24</f>
        <v>3.45</v>
      </c>
      <c r="H41" s="10" t="str">
        <f>'03_Scoring_Model'!Q24</f>
        <v>High / Medium</v>
      </c>
      <c r="I41" s="10" t="str">
        <f>'03_Scoring_Model'!R24</f>
        <v>Selective Invest</v>
      </c>
      <c r="J41" s="10">
        <v>4</v>
      </c>
      <c r="K41" s="10">
        <v>3</v>
      </c>
      <c r="L41" s="10">
        <v>4</v>
      </c>
      <c r="M41" s="10">
        <v>4</v>
      </c>
      <c r="N41" s="85">
        <f t="shared" si="0"/>
        <v>7.6800000000000006</v>
      </c>
      <c r="O41" s="85">
        <f t="shared" si="1"/>
        <v>4.5573120000000005</v>
      </c>
      <c r="P41" s="27">
        <v>260</v>
      </c>
      <c r="Q41" s="27">
        <v>300</v>
      </c>
      <c r="R41" s="27">
        <f t="shared" si="2"/>
        <v>40</v>
      </c>
      <c r="S41" s="24">
        <v>3.4</v>
      </c>
      <c r="T41" s="25">
        <v>0.14000000000000001</v>
      </c>
      <c r="U41" s="25">
        <v>0.14000000000000001</v>
      </c>
      <c r="V41" s="11" t="s">
        <v>290</v>
      </c>
    </row>
    <row r="42" spans="1:22" ht="23">
      <c r="A42" s="76" t="s">
        <v>83</v>
      </c>
      <c r="B42" s="77">
        <v>2.6</v>
      </c>
      <c r="C42" s="78">
        <v>0.06</v>
      </c>
      <c r="D42" s="78">
        <v>0.2</v>
      </c>
      <c r="E42" s="78">
        <v>0.22</v>
      </c>
      <c r="F42" s="79">
        <f>'03_Scoring_Model'!H25</f>
        <v>4.2</v>
      </c>
      <c r="G42" s="79">
        <f>'03_Scoring_Model'!P25</f>
        <v>4.8</v>
      </c>
      <c r="H42" s="80" t="str">
        <f>'03_Scoring_Model'!Q25</f>
        <v>High / High</v>
      </c>
      <c r="I42" s="80" t="str">
        <f>'03_Scoring_Model'!R25</f>
        <v>Invest / Grow</v>
      </c>
      <c r="J42" s="80">
        <v>5</v>
      </c>
      <c r="K42" s="80">
        <v>5</v>
      </c>
      <c r="L42" s="80">
        <v>1</v>
      </c>
      <c r="M42" s="80">
        <v>2</v>
      </c>
      <c r="N42" s="81">
        <f t="shared" si="0"/>
        <v>80</v>
      </c>
      <c r="O42" s="81">
        <f t="shared" si="1"/>
        <v>64.512</v>
      </c>
      <c r="P42" s="82">
        <v>180</v>
      </c>
      <c r="Q42" s="82">
        <v>250</v>
      </c>
      <c r="R42" s="82">
        <f t="shared" si="2"/>
        <v>70</v>
      </c>
      <c r="S42" s="77">
        <v>3.1</v>
      </c>
      <c r="T42" s="78">
        <v>0.22</v>
      </c>
      <c r="U42" s="78">
        <v>0.25</v>
      </c>
      <c r="V42" s="83" t="s">
        <v>291</v>
      </c>
    </row>
    <row r="43" spans="1:22" ht="23">
      <c r="A43" s="23" t="s">
        <v>88</v>
      </c>
      <c r="B43" s="24">
        <v>2.2000000000000002</v>
      </c>
      <c r="C43" s="25">
        <v>0.04</v>
      </c>
      <c r="D43" s="25">
        <v>0.1</v>
      </c>
      <c r="E43" s="25">
        <v>0.09</v>
      </c>
      <c r="F43" s="84">
        <f>'03_Scoring_Model'!H26</f>
        <v>3.45</v>
      </c>
      <c r="G43" s="84">
        <f>'03_Scoring_Model'!P26</f>
        <v>3.1999999999999997</v>
      </c>
      <c r="H43" s="10" t="str">
        <f>'03_Scoring_Model'!Q26</f>
        <v>Medium / Medium</v>
      </c>
      <c r="I43" s="10" t="str">
        <f>'03_Scoring_Model'!R26</f>
        <v>Manage for Earnings</v>
      </c>
      <c r="J43" s="10">
        <v>3</v>
      </c>
      <c r="K43" s="10">
        <v>2</v>
      </c>
      <c r="L43" s="10">
        <v>4</v>
      </c>
      <c r="M43" s="10">
        <v>3</v>
      </c>
      <c r="N43" s="85">
        <f t="shared" si="0"/>
        <v>5.7600000000000007</v>
      </c>
      <c r="O43" s="85">
        <f t="shared" si="1"/>
        <v>2.5436160000000005</v>
      </c>
      <c r="P43" s="27">
        <v>280</v>
      </c>
      <c r="Q43" s="27">
        <v>150</v>
      </c>
      <c r="R43" s="27">
        <f t="shared" si="2"/>
        <v>-130</v>
      </c>
      <c r="S43" s="24">
        <v>2.2999999999999998</v>
      </c>
      <c r="T43" s="25">
        <v>0.11</v>
      </c>
      <c r="U43" s="25">
        <v>0.11</v>
      </c>
      <c r="V43" s="11" t="s">
        <v>292</v>
      </c>
    </row>
    <row r="44" spans="1:22" ht="23">
      <c r="A44" s="76" t="s">
        <v>93</v>
      </c>
      <c r="B44" s="77">
        <v>1.8</v>
      </c>
      <c r="C44" s="78">
        <v>0.08</v>
      </c>
      <c r="D44" s="78">
        <v>0.11</v>
      </c>
      <c r="E44" s="78">
        <v>0.12</v>
      </c>
      <c r="F44" s="79">
        <f>'03_Scoring_Model'!H27</f>
        <v>3.5500000000000007</v>
      </c>
      <c r="G44" s="79">
        <f>'03_Scoring_Model'!P27</f>
        <v>3.35</v>
      </c>
      <c r="H44" s="80" t="str">
        <f>'03_Scoring_Model'!Q27</f>
        <v>Medium / Medium</v>
      </c>
      <c r="I44" s="80" t="str">
        <f>'03_Scoring_Model'!R27</f>
        <v>Manage for Earnings</v>
      </c>
      <c r="J44" s="80">
        <v>4</v>
      </c>
      <c r="K44" s="80">
        <v>3</v>
      </c>
      <c r="L44" s="80">
        <v>3</v>
      </c>
      <c r="M44" s="80">
        <v>3</v>
      </c>
      <c r="N44" s="81">
        <f t="shared" si="0"/>
        <v>17.280000000000008</v>
      </c>
      <c r="O44" s="81">
        <f t="shared" si="1"/>
        <v>8.2200960000000052</v>
      </c>
      <c r="P44" s="82">
        <v>220</v>
      </c>
      <c r="Q44" s="82">
        <v>200</v>
      </c>
      <c r="R44" s="82">
        <f t="shared" si="2"/>
        <v>-20</v>
      </c>
      <c r="S44" s="77">
        <v>2.2999999999999998</v>
      </c>
      <c r="T44" s="78">
        <v>0.14000000000000001</v>
      </c>
      <c r="U44" s="78">
        <v>0.16</v>
      </c>
      <c r="V44" s="83" t="s">
        <v>293</v>
      </c>
    </row>
    <row r="45" spans="1:22" ht="23">
      <c r="A45" s="23" t="s">
        <v>98</v>
      </c>
      <c r="B45" s="24">
        <v>1.5</v>
      </c>
      <c r="C45" s="25">
        <v>0.02</v>
      </c>
      <c r="D45" s="25">
        <v>0.14000000000000001</v>
      </c>
      <c r="E45" s="25">
        <v>0.15</v>
      </c>
      <c r="F45" s="84">
        <f>'03_Scoring_Model'!H28</f>
        <v>3.0000000000000004</v>
      </c>
      <c r="G45" s="84">
        <f>'03_Scoring_Model'!P28</f>
        <v>3.25</v>
      </c>
      <c r="H45" s="10" t="str">
        <f>'03_Scoring_Model'!Q28</f>
        <v>Medium / Medium</v>
      </c>
      <c r="I45" s="10" t="str">
        <f>'03_Scoring_Model'!R28</f>
        <v>Manage for Earnings</v>
      </c>
      <c r="J45" s="10">
        <v>3</v>
      </c>
      <c r="K45" s="10">
        <v>4</v>
      </c>
      <c r="L45" s="10">
        <v>2</v>
      </c>
      <c r="M45" s="10">
        <v>2</v>
      </c>
      <c r="N45" s="85">
        <f t="shared" si="0"/>
        <v>30.720000000000002</v>
      </c>
      <c r="O45" s="85">
        <f t="shared" si="1"/>
        <v>11.980800000000002</v>
      </c>
      <c r="P45" s="27">
        <v>180</v>
      </c>
      <c r="Q45" s="27">
        <v>100</v>
      </c>
      <c r="R45" s="27">
        <f t="shared" si="2"/>
        <v>-80</v>
      </c>
      <c r="S45" s="24">
        <v>1.4</v>
      </c>
      <c r="T45" s="25">
        <v>0.15</v>
      </c>
      <c r="U45" s="25">
        <v>0.17</v>
      </c>
      <c r="V45" s="11" t="s">
        <v>294</v>
      </c>
    </row>
    <row r="46" spans="1:22" ht="23">
      <c r="A46" s="86" t="s">
        <v>103</v>
      </c>
      <c r="B46" s="87">
        <v>1</v>
      </c>
      <c r="C46" s="88">
        <v>-0.08</v>
      </c>
      <c r="D46" s="88">
        <v>0.06</v>
      </c>
      <c r="E46" s="88">
        <v>0.05</v>
      </c>
      <c r="F46" s="89">
        <f>'03_Scoring_Model'!H29</f>
        <v>1.6</v>
      </c>
      <c r="G46" s="89">
        <f>'03_Scoring_Model'!P29</f>
        <v>2.2000000000000002</v>
      </c>
      <c r="H46" s="90" t="str">
        <f>'03_Scoring_Model'!Q29</f>
        <v>Low / Low</v>
      </c>
      <c r="I46" s="90" t="str">
        <f>'03_Scoring_Model'!R29</f>
        <v>Divest / Exit</v>
      </c>
      <c r="J46" s="90">
        <v>1</v>
      </c>
      <c r="K46" s="90">
        <v>3</v>
      </c>
      <c r="L46" s="90">
        <v>2</v>
      </c>
      <c r="M46" s="90">
        <v>4</v>
      </c>
      <c r="N46" s="91">
        <f t="shared" si="0"/>
        <v>3.8400000000000003</v>
      </c>
      <c r="O46" s="91">
        <f t="shared" si="1"/>
        <v>0.54067200000000004</v>
      </c>
      <c r="P46" s="92">
        <v>140</v>
      </c>
      <c r="Q46" s="92">
        <v>50</v>
      </c>
      <c r="R46" s="92">
        <f t="shared" si="2"/>
        <v>-90</v>
      </c>
      <c r="S46" s="87">
        <v>0.5</v>
      </c>
      <c r="T46" s="88">
        <v>0.08</v>
      </c>
      <c r="U46" s="88">
        <v>0.08</v>
      </c>
      <c r="V46" s="93" t="s">
        <v>295</v>
      </c>
    </row>
    <row r="47" spans="1:22">
      <c r="A47" s="4"/>
      <c r="B47" s="4"/>
      <c r="C47" s="4"/>
      <c r="D47" s="4"/>
      <c r="E47" s="4"/>
      <c r="F47" s="4"/>
      <c r="G47" s="4"/>
      <c r="H47" s="4"/>
      <c r="I47" s="4"/>
      <c r="J47" s="4"/>
      <c r="K47" s="4"/>
      <c r="L47" s="4"/>
      <c r="M47" s="4"/>
      <c r="N47" s="4"/>
      <c r="O47" s="4"/>
      <c r="P47" s="4"/>
      <c r="Q47" s="4"/>
      <c r="R47" s="4"/>
      <c r="S47" s="4"/>
      <c r="T47" s="4"/>
      <c r="U47" s="4"/>
      <c r="V47" s="4"/>
    </row>
    <row r="48" spans="1:22" ht="16" customHeight="1">
      <c r="A48" s="178" t="s">
        <v>296</v>
      </c>
      <c r="B48" s="178"/>
      <c r="C48" s="178"/>
      <c r="D48" s="178"/>
      <c r="E48" s="178"/>
      <c r="F48" s="178"/>
      <c r="G48" s="178"/>
      <c r="H48" s="178"/>
      <c r="I48" s="178"/>
      <c r="J48" s="178"/>
      <c r="K48" s="178"/>
      <c r="L48" s="178"/>
      <c r="M48" s="178"/>
      <c r="N48" s="178"/>
      <c r="O48" s="178"/>
      <c r="P48" s="178"/>
      <c r="Q48" s="178"/>
      <c r="R48" s="178"/>
      <c r="S48" s="178"/>
      <c r="T48" s="178"/>
      <c r="U48" s="178"/>
      <c r="V48" s="178"/>
    </row>
    <row r="49" spans="1:22" ht="25.4" customHeight="1">
      <c r="A49" s="64" t="s">
        <v>297</v>
      </c>
      <c r="B49" s="65" t="s">
        <v>298</v>
      </c>
      <c r="C49" s="65" t="s">
        <v>299</v>
      </c>
      <c r="D49" s="65" t="s">
        <v>300</v>
      </c>
      <c r="E49" s="65" t="s">
        <v>301</v>
      </c>
      <c r="F49" s="65" t="s">
        <v>302</v>
      </c>
      <c r="G49" s="65"/>
      <c r="H49" s="66"/>
      <c r="I49" s="4"/>
      <c r="J49" s="64" t="s">
        <v>55</v>
      </c>
      <c r="K49" s="65" t="s">
        <v>139</v>
      </c>
      <c r="L49" s="66" t="s">
        <v>140</v>
      </c>
      <c r="M49" s="4"/>
      <c r="N49" s="4"/>
      <c r="O49" s="4"/>
      <c r="P49" s="4"/>
      <c r="Q49" s="4"/>
      <c r="R49" s="4"/>
      <c r="S49" s="4"/>
      <c r="T49" s="4"/>
      <c r="U49" s="4"/>
      <c r="V49" s="4"/>
    </row>
    <row r="50" spans="1:22" ht="34.5">
      <c r="A50" s="18" t="s">
        <v>56</v>
      </c>
      <c r="B50" s="19">
        <v>18.399999999999999</v>
      </c>
      <c r="C50" s="19">
        <v>21.9</v>
      </c>
      <c r="D50" s="19">
        <f>C50-B50</f>
        <v>3.5</v>
      </c>
      <c r="E50" s="20">
        <f>D50/B50</f>
        <v>0.19021739130434784</v>
      </c>
      <c r="F50" s="7" t="s">
        <v>303</v>
      </c>
      <c r="G50" s="7"/>
      <c r="H50" s="8"/>
      <c r="I50" s="4"/>
      <c r="J50" s="18" t="s">
        <v>68</v>
      </c>
      <c r="K50" s="22">
        <v>300</v>
      </c>
      <c r="L50" s="94">
        <v>550</v>
      </c>
      <c r="M50" s="4"/>
      <c r="N50" s="4"/>
      <c r="O50" s="4"/>
      <c r="P50" s="4"/>
      <c r="Q50" s="4"/>
      <c r="R50" s="4"/>
      <c r="S50" s="4"/>
      <c r="T50" s="4"/>
      <c r="U50" s="4"/>
      <c r="V50" s="4"/>
    </row>
    <row r="51" spans="1:22" ht="34.5">
      <c r="A51" s="23" t="s">
        <v>49</v>
      </c>
      <c r="B51" s="24">
        <v>2.5249999999999999</v>
      </c>
      <c r="C51" s="24">
        <f>SUMPRODUCT(S39:S46,T39:T46)</f>
        <v>3.5330000000000004</v>
      </c>
      <c r="D51" s="24">
        <f>C51-B51</f>
        <v>1.0080000000000005</v>
      </c>
      <c r="E51" s="25">
        <f>D51/B51</f>
        <v>0.3992079207920794</v>
      </c>
      <c r="F51" s="10" t="s">
        <v>304</v>
      </c>
      <c r="G51" s="10"/>
      <c r="H51" s="11"/>
      <c r="I51" s="4"/>
      <c r="J51" s="23" t="s">
        <v>73</v>
      </c>
      <c r="K51" s="27">
        <v>390</v>
      </c>
      <c r="L51" s="95">
        <v>450</v>
      </c>
      <c r="M51" s="4"/>
      <c r="N51" s="4"/>
      <c r="O51" s="4"/>
      <c r="P51" s="4"/>
      <c r="Q51" s="4"/>
      <c r="R51" s="4"/>
      <c r="S51" s="4"/>
      <c r="T51" s="4"/>
      <c r="U51" s="4"/>
      <c r="V51" s="4"/>
    </row>
    <row r="52" spans="1:22" ht="46">
      <c r="A52" s="23" t="s">
        <v>50</v>
      </c>
      <c r="B52" s="25">
        <v>0.13719999999999999</v>
      </c>
      <c r="C52" s="25">
        <v>0.1613</v>
      </c>
      <c r="D52" s="25">
        <f>C52-B52</f>
        <v>2.410000000000001E-2</v>
      </c>
      <c r="E52" s="25">
        <f>D52/B52</f>
        <v>0.17565597667638494</v>
      </c>
      <c r="F52" s="10" t="s">
        <v>305</v>
      </c>
      <c r="G52" s="10"/>
      <c r="H52" s="11"/>
      <c r="I52" s="4"/>
      <c r="J52" s="23" t="s">
        <v>78</v>
      </c>
      <c r="K52" s="27">
        <v>260</v>
      </c>
      <c r="L52" s="95">
        <v>300</v>
      </c>
      <c r="M52" s="4"/>
      <c r="N52" s="4"/>
      <c r="O52" s="4"/>
      <c r="P52" s="4"/>
      <c r="Q52" s="4"/>
      <c r="R52" s="4"/>
      <c r="S52" s="4"/>
      <c r="T52" s="4"/>
      <c r="U52" s="4"/>
      <c r="V52" s="4"/>
    </row>
    <row r="53" spans="1:22" ht="34.5">
      <c r="A53" s="23" t="s">
        <v>306</v>
      </c>
      <c r="B53" s="24">
        <v>2.2000000000000002</v>
      </c>
      <c r="C53" s="24">
        <v>2.2000000000000002</v>
      </c>
      <c r="D53" s="24">
        <v>0</v>
      </c>
      <c r="E53" s="25">
        <v>0</v>
      </c>
      <c r="F53" s="10" t="s">
        <v>307</v>
      </c>
      <c r="G53" s="10"/>
      <c r="H53" s="11"/>
      <c r="I53" s="4"/>
      <c r="J53" s="23" t="s">
        <v>83</v>
      </c>
      <c r="K53" s="27">
        <v>180</v>
      </c>
      <c r="L53" s="95">
        <v>250</v>
      </c>
      <c r="M53" s="4"/>
      <c r="N53" s="4"/>
      <c r="O53" s="4"/>
      <c r="P53" s="4"/>
      <c r="Q53" s="4"/>
      <c r="R53" s="4"/>
      <c r="S53" s="4"/>
      <c r="T53" s="4"/>
      <c r="U53" s="4"/>
      <c r="V53" s="4"/>
    </row>
    <row r="54" spans="1:22" ht="46">
      <c r="A54" s="69" t="s">
        <v>308</v>
      </c>
      <c r="B54" s="96">
        <v>0.126</v>
      </c>
      <c r="C54" s="96">
        <v>0.16400000000000001</v>
      </c>
      <c r="D54" s="96">
        <f>C54-B54</f>
        <v>3.8000000000000006E-2</v>
      </c>
      <c r="E54" s="96">
        <f>D54/B54</f>
        <v>0.30158730158730163</v>
      </c>
      <c r="F54" s="13" t="s">
        <v>309</v>
      </c>
      <c r="G54" s="13"/>
      <c r="H54" s="14"/>
      <c r="I54" s="4"/>
      <c r="J54" s="23" t="s">
        <v>88</v>
      </c>
      <c r="K54" s="27">
        <v>280</v>
      </c>
      <c r="L54" s="95">
        <v>150</v>
      </c>
      <c r="M54" s="4"/>
      <c r="N54" s="4"/>
      <c r="O54" s="4"/>
      <c r="P54" s="4"/>
      <c r="Q54" s="4"/>
      <c r="R54" s="4"/>
      <c r="S54" s="4"/>
      <c r="T54" s="4"/>
      <c r="U54" s="4"/>
      <c r="V54" s="4"/>
    </row>
    <row r="55" spans="1:22" ht="23">
      <c r="A55" s="4"/>
      <c r="B55" s="4"/>
      <c r="C55" s="4"/>
      <c r="D55" s="4"/>
      <c r="E55" s="4"/>
      <c r="F55" s="4"/>
      <c r="G55" s="4"/>
      <c r="H55" s="4"/>
      <c r="I55" s="4"/>
      <c r="J55" s="23" t="s">
        <v>93</v>
      </c>
      <c r="K55" s="27">
        <v>220</v>
      </c>
      <c r="L55" s="95">
        <v>200</v>
      </c>
      <c r="M55" s="4"/>
      <c r="N55" s="4"/>
      <c r="O55" s="4"/>
      <c r="P55" s="4"/>
      <c r="Q55" s="4"/>
      <c r="R55" s="4"/>
      <c r="S55" s="4"/>
      <c r="T55" s="4"/>
      <c r="U55" s="4"/>
      <c r="V55" s="4"/>
    </row>
    <row r="56" spans="1:22" ht="23">
      <c r="A56" s="4"/>
      <c r="B56" s="4"/>
      <c r="C56" s="4"/>
      <c r="D56" s="4"/>
      <c r="E56" s="4"/>
      <c r="F56" s="4"/>
      <c r="G56" s="4"/>
      <c r="H56" s="4"/>
      <c r="I56" s="4"/>
      <c r="J56" s="23" t="s">
        <v>98</v>
      </c>
      <c r="K56" s="27">
        <v>180</v>
      </c>
      <c r="L56" s="95">
        <v>100</v>
      </c>
      <c r="M56" s="4"/>
      <c r="N56" s="4"/>
      <c r="O56" s="4"/>
      <c r="P56" s="4"/>
      <c r="Q56" s="4"/>
      <c r="R56" s="4"/>
      <c r="S56" s="4"/>
      <c r="T56" s="4"/>
      <c r="U56" s="4"/>
      <c r="V56" s="4"/>
    </row>
    <row r="57" spans="1:22" ht="16" customHeight="1">
      <c r="A57" s="125" t="s">
        <v>310</v>
      </c>
      <c r="B57" s="125"/>
      <c r="C57" s="125"/>
      <c r="D57" s="125"/>
      <c r="E57" s="125"/>
      <c r="F57" s="125"/>
      <c r="G57" s="125"/>
      <c r="H57" s="125"/>
      <c r="I57" s="125"/>
      <c r="J57" s="363" t="s">
        <v>103</v>
      </c>
      <c r="K57" s="364">
        <v>140</v>
      </c>
      <c r="L57" s="365">
        <v>50</v>
      </c>
      <c r="M57" s="125"/>
      <c r="N57" s="4"/>
      <c r="O57" s="4"/>
      <c r="P57" s="4"/>
      <c r="Q57" s="4"/>
      <c r="R57" s="4"/>
      <c r="S57" s="4"/>
      <c r="T57" s="4"/>
      <c r="U57" s="4"/>
      <c r="V57" s="4"/>
    </row>
    <row r="58" spans="1:22" ht="25.4" customHeight="1">
      <c r="A58" s="15" t="s">
        <v>311</v>
      </c>
      <c r="B58" s="366" t="s">
        <v>312</v>
      </c>
      <c r="C58" s="366" t="s">
        <v>313</v>
      </c>
      <c r="D58" s="366" t="s">
        <v>313</v>
      </c>
      <c r="E58" s="366" t="s">
        <v>314</v>
      </c>
      <c r="F58" s="366" t="s">
        <v>315</v>
      </c>
      <c r="G58" s="366" t="s">
        <v>316</v>
      </c>
      <c r="H58" s="366"/>
      <c r="I58" s="366" t="s">
        <v>314</v>
      </c>
      <c r="J58" s="366"/>
      <c r="K58" s="366" t="s">
        <v>315</v>
      </c>
      <c r="L58" s="366"/>
      <c r="M58" s="17" t="s">
        <v>317</v>
      </c>
      <c r="N58" s="4"/>
      <c r="O58" s="4"/>
      <c r="P58" s="4"/>
      <c r="Q58" s="4"/>
      <c r="R58" s="4"/>
      <c r="S58" s="4"/>
      <c r="T58" s="4"/>
      <c r="U58" s="4"/>
      <c r="V58" s="4"/>
    </row>
    <row r="59" spans="1:22" ht="26.65" customHeight="1">
      <c r="A59" s="18">
        <v>1</v>
      </c>
      <c r="B59" s="168" t="s">
        <v>318</v>
      </c>
      <c r="C59" s="168" t="s">
        <v>319</v>
      </c>
      <c r="D59" s="168" t="s">
        <v>319</v>
      </c>
      <c r="E59" s="168" t="s">
        <v>320</v>
      </c>
      <c r="F59" s="168" t="s">
        <v>321</v>
      </c>
      <c r="G59" s="168" t="s">
        <v>322</v>
      </c>
      <c r="H59" s="168"/>
      <c r="I59" s="168" t="s">
        <v>320</v>
      </c>
      <c r="J59" s="168"/>
      <c r="K59" s="168" t="s">
        <v>321</v>
      </c>
      <c r="L59" s="168"/>
      <c r="M59" s="8" t="s">
        <v>323</v>
      </c>
      <c r="N59" s="4"/>
      <c r="O59" s="4"/>
      <c r="P59" s="4"/>
      <c r="Q59" s="4"/>
      <c r="R59" s="4"/>
      <c r="S59" s="4"/>
      <c r="T59" s="4"/>
      <c r="U59" s="4"/>
      <c r="V59" s="4"/>
    </row>
    <row r="60" spans="1:22" ht="26.65" customHeight="1">
      <c r="A60" s="23">
        <v>2</v>
      </c>
      <c r="B60" s="172" t="s">
        <v>324</v>
      </c>
      <c r="C60" s="172" t="s">
        <v>325</v>
      </c>
      <c r="D60" s="172" t="s">
        <v>325</v>
      </c>
      <c r="E60" s="172" t="s">
        <v>326</v>
      </c>
      <c r="F60" s="172" t="s">
        <v>327</v>
      </c>
      <c r="G60" s="172" t="s">
        <v>328</v>
      </c>
      <c r="H60" s="172"/>
      <c r="I60" s="172" t="s">
        <v>326</v>
      </c>
      <c r="J60" s="172"/>
      <c r="K60" s="172" t="s">
        <v>327</v>
      </c>
      <c r="L60" s="172"/>
      <c r="M60" s="11" t="s">
        <v>323</v>
      </c>
      <c r="N60" s="4"/>
      <c r="O60" s="4"/>
      <c r="P60" s="4"/>
      <c r="Q60" s="4"/>
      <c r="R60" s="4"/>
      <c r="S60" s="4"/>
      <c r="T60" s="4"/>
      <c r="U60" s="4"/>
      <c r="V60" s="4"/>
    </row>
    <row r="61" spans="1:22" ht="26.65" customHeight="1">
      <c r="A61" s="23">
        <v>3</v>
      </c>
      <c r="B61" s="172" t="s">
        <v>329</v>
      </c>
      <c r="C61" s="172" t="s">
        <v>330</v>
      </c>
      <c r="D61" s="172" t="s">
        <v>330</v>
      </c>
      <c r="E61" s="172" t="s">
        <v>331</v>
      </c>
      <c r="F61" s="172" t="s">
        <v>332</v>
      </c>
      <c r="G61" s="172" t="s">
        <v>333</v>
      </c>
      <c r="H61" s="172"/>
      <c r="I61" s="172" t="s">
        <v>331</v>
      </c>
      <c r="J61" s="172"/>
      <c r="K61" s="172" t="s">
        <v>332</v>
      </c>
      <c r="L61" s="172"/>
      <c r="M61" s="11" t="s">
        <v>334</v>
      </c>
      <c r="N61" s="4"/>
      <c r="O61" s="4"/>
      <c r="P61" s="4"/>
      <c r="Q61" s="4"/>
      <c r="R61" s="4"/>
      <c r="S61" s="4"/>
      <c r="T61" s="4"/>
      <c r="U61" s="4"/>
      <c r="V61" s="4"/>
    </row>
    <row r="62" spans="1:22" ht="26.65" customHeight="1">
      <c r="A62" s="23">
        <v>4</v>
      </c>
      <c r="B62" s="172" t="s">
        <v>335</v>
      </c>
      <c r="C62" s="172" t="s">
        <v>336</v>
      </c>
      <c r="D62" s="172" t="s">
        <v>336</v>
      </c>
      <c r="E62" s="172" t="s">
        <v>337</v>
      </c>
      <c r="F62" s="172" t="s">
        <v>338</v>
      </c>
      <c r="G62" s="172" t="s">
        <v>339</v>
      </c>
      <c r="H62" s="172"/>
      <c r="I62" s="172" t="s">
        <v>337</v>
      </c>
      <c r="J62" s="172"/>
      <c r="K62" s="172" t="s">
        <v>338</v>
      </c>
      <c r="L62" s="172"/>
      <c r="M62" s="11" t="s">
        <v>323</v>
      </c>
      <c r="N62" s="4"/>
      <c r="O62" s="4"/>
      <c r="P62" s="4"/>
      <c r="Q62" s="4"/>
      <c r="R62" s="4"/>
      <c r="S62" s="4"/>
      <c r="T62" s="4"/>
      <c r="U62" s="4"/>
      <c r="V62" s="4"/>
    </row>
    <row r="63" spans="1:22" ht="26.65" customHeight="1">
      <c r="A63" s="23">
        <v>5</v>
      </c>
      <c r="B63" s="172" t="s">
        <v>340</v>
      </c>
      <c r="C63" s="172" t="s">
        <v>341</v>
      </c>
      <c r="D63" s="172" t="s">
        <v>341</v>
      </c>
      <c r="E63" s="172" t="s">
        <v>342</v>
      </c>
      <c r="F63" s="172" t="s">
        <v>343</v>
      </c>
      <c r="G63" s="172" t="s">
        <v>344</v>
      </c>
      <c r="H63" s="172"/>
      <c r="I63" s="172" t="s">
        <v>342</v>
      </c>
      <c r="J63" s="172"/>
      <c r="K63" s="172" t="s">
        <v>343</v>
      </c>
      <c r="L63" s="172"/>
      <c r="M63" s="11" t="s">
        <v>345</v>
      </c>
      <c r="N63" s="4"/>
      <c r="O63" s="4"/>
      <c r="P63" s="4"/>
      <c r="Q63" s="4"/>
      <c r="R63" s="4"/>
      <c r="S63" s="4"/>
      <c r="T63" s="4"/>
      <c r="U63" s="4"/>
      <c r="V63" s="4"/>
    </row>
    <row r="64" spans="1:22" ht="26.65" customHeight="1">
      <c r="A64" s="23">
        <v>6</v>
      </c>
      <c r="B64" s="172" t="s">
        <v>346</v>
      </c>
      <c r="C64" s="172" t="s">
        <v>347</v>
      </c>
      <c r="D64" s="172" t="s">
        <v>347</v>
      </c>
      <c r="E64" s="172" t="s">
        <v>348</v>
      </c>
      <c r="F64" s="172" t="s">
        <v>349</v>
      </c>
      <c r="G64" s="172" t="s">
        <v>350</v>
      </c>
      <c r="H64" s="172"/>
      <c r="I64" s="172" t="s">
        <v>348</v>
      </c>
      <c r="J64" s="172"/>
      <c r="K64" s="172" t="s">
        <v>349</v>
      </c>
      <c r="L64" s="172"/>
      <c r="M64" s="11" t="s">
        <v>351</v>
      </c>
      <c r="N64" s="4"/>
      <c r="O64" s="4"/>
      <c r="P64" s="4"/>
      <c r="Q64" s="4"/>
      <c r="R64" s="4"/>
      <c r="S64" s="4"/>
      <c r="T64" s="4"/>
      <c r="U64" s="4"/>
      <c r="V64" s="4"/>
    </row>
    <row r="65" spans="1:22" ht="26.65" customHeight="1">
      <c r="A65" s="69">
        <v>7</v>
      </c>
      <c r="B65" s="176" t="s">
        <v>352</v>
      </c>
      <c r="C65" s="176" t="s">
        <v>353</v>
      </c>
      <c r="D65" s="176" t="s">
        <v>353</v>
      </c>
      <c r="E65" s="176" t="s">
        <v>354</v>
      </c>
      <c r="F65" s="176" t="s">
        <v>355</v>
      </c>
      <c r="G65" s="176" t="s">
        <v>356</v>
      </c>
      <c r="H65" s="176"/>
      <c r="I65" s="176" t="s">
        <v>354</v>
      </c>
      <c r="J65" s="176"/>
      <c r="K65" s="176" t="s">
        <v>355</v>
      </c>
      <c r="L65" s="176"/>
      <c r="M65" s="14" t="s">
        <v>357</v>
      </c>
      <c r="N65" s="4"/>
      <c r="O65" s="4"/>
      <c r="P65" s="4"/>
      <c r="Q65" s="4"/>
      <c r="R65" s="4"/>
      <c r="S65" s="4"/>
      <c r="T65" s="4"/>
      <c r="U65" s="4"/>
      <c r="V65" s="4"/>
    </row>
    <row r="66" spans="1:22">
      <c r="A66" s="4"/>
      <c r="B66" s="4"/>
      <c r="C66" s="4"/>
      <c r="D66" s="4"/>
      <c r="E66" s="4"/>
      <c r="F66" s="4"/>
      <c r="G66" s="4"/>
      <c r="H66" s="4"/>
      <c r="I66" s="4"/>
      <c r="J66" s="4"/>
      <c r="K66" s="4"/>
      <c r="L66" s="4"/>
      <c r="M66" s="4"/>
      <c r="N66" s="4"/>
      <c r="O66" s="4"/>
      <c r="P66" s="4"/>
      <c r="Q66" s="4"/>
      <c r="R66" s="4"/>
      <c r="S66" s="4"/>
      <c r="T66" s="4"/>
      <c r="U66" s="4"/>
      <c r="V66" s="4"/>
    </row>
    <row r="67" spans="1:22">
      <c r="A67" s="4"/>
      <c r="B67" s="4"/>
      <c r="C67" s="4"/>
      <c r="D67" s="4"/>
      <c r="E67" s="4"/>
      <c r="F67" s="4"/>
      <c r="G67" s="4"/>
      <c r="H67" s="4"/>
      <c r="I67" s="4"/>
      <c r="J67" s="4"/>
      <c r="K67" s="4"/>
      <c r="L67" s="4"/>
      <c r="M67" s="4"/>
      <c r="N67" s="4"/>
      <c r="O67" s="4"/>
      <c r="P67" s="4"/>
      <c r="Q67" s="4"/>
      <c r="R67" s="4"/>
      <c r="S67" s="4"/>
      <c r="T67" s="4"/>
      <c r="U67" s="4"/>
      <c r="V67" s="4"/>
    </row>
    <row r="68" spans="1:22" ht="13.4" customHeight="1">
      <c r="A68" s="206" t="s">
        <v>358</v>
      </c>
      <c r="B68" s="206"/>
      <c r="C68" s="206"/>
      <c r="D68" s="206"/>
      <c r="E68" s="206"/>
      <c r="F68" s="206"/>
      <c r="G68" s="206"/>
      <c r="H68" s="206"/>
      <c r="I68" s="206"/>
      <c r="J68" s="206"/>
      <c r="K68" s="206"/>
      <c r="L68" s="206"/>
      <c r="M68" s="206"/>
      <c r="N68" s="206"/>
      <c r="O68" s="206"/>
      <c r="P68" s="206"/>
      <c r="Q68" s="206"/>
      <c r="R68" s="206"/>
      <c r="S68" s="206"/>
      <c r="T68" s="206"/>
      <c r="U68" s="206"/>
      <c r="V68" s="206"/>
    </row>
    <row r="69" spans="1:22">
      <c r="A69" s="4"/>
      <c r="B69" s="4"/>
      <c r="C69" s="4"/>
      <c r="D69" s="4"/>
      <c r="E69" s="4"/>
      <c r="F69" s="4"/>
      <c r="G69" s="4"/>
      <c r="H69" s="4"/>
      <c r="I69" s="4"/>
      <c r="J69" s="4"/>
      <c r="K69" s="4"/>
      <c r="L69" s="4"/>
      <c r="M69" s="4"/>
      <c r="N69" s="4"/>
      <c r="O69" s="4"/>
      <c r="P69" s="4"/>
      <c r="Q69" s="4"/>
      <c r="R69" s="4"/>
      <c r="S69" s="4"/>
      <c r="T69" s="4"/>
      <c r="U69" s="4"/>
      <c r="V69" s="4"/>
    </row>
    <row r="70" spans="1:22">
      <c r="A70" s="4"/>
      <c r="B70" s="4"/>
      <c r="C70" s="4"/>
      <c r="D70" s="4"/>
      <c r="E70" s="4"/>
      <c r="F70" s="4"/>
      <c r="G70" s="4"/>
      <c r="H70" s="4"/>
      <c r="I70" s="4"/>
      <c r="J70" s="4"/>
      <c r="K70" s="4"/>
      <c r="L70" s="4"/>
      <c r="M70" s="4"/>
      <c r="N70" s="4"/>
      <c r="O70" s="4"/>
      <c r="P70" s="4"/>
      <c r="Q70" s="4"/>
      <c r="R70" s="4"/>
      <c r="S70" s="4"/>
      <c r="T70" s="4"/>
      <c r="U70" s="4"/>
      <c r="V70" s="4"/>
    </row>
    <row r="71" spans="1:22">
      <c r="A71" s="4"/>
      <c r="B71" s="4"/>
      <c r="C71" s="4"/>
      <c r="D71" s="4"/>
      <c r="E71" s="4"/>
      <c r="F71" s="4"/>
      <c r="G71" s="4"/>
      <c r="H71" s="4"/>
      <c r="I71" s="4"/>
      <c r="J71" s="4"/>
      <c r="K71" s="4"/>
      <c r="L71" s="4"/>
      <c r="M71" s="4"/>
      <c r="N71" s="4"/>
      <c r="O71" s="4"/>
      <c r="P71" s="4"/>
      <c r="Q71" s="4"/>
      <c r="R71" s="4"/>
      <c r="S71" s="4"/>
      <c r="T71" s="4"/>
      <c r="U71" s="4"/>
      <c r="V71" s="4"/>
    </row>
    <row r="72" spans="1:22">
      <c r="A72" s="4"/>
      <c r="B72" s="4"/>
      <c r="C72" s="4"/>
      <c r="D72" s="4"/>
      <c r="E72" s="4"/>
      <c r="F72" s="4"/>
      <c r="G72" s="4"/>
      <c r="H72" s="4"/>
      <c r="I72" s="4"/>
      <c r="J72" s="4"/>
      <c r="K72" s="4"/>
      <c r="L72" s="4"/>
      <c r="M72" s="4"/>
      <c r="N72" s="4"/>
      <c r="O72" s="4"/>
      <c r="P72" s="4"/>
      <c r="Q72" s="4"/>
      <c r="R72" s="4"/>
      <c r="S72" s="4"/>
      <c r="T72" s="4"/>
      <c r="U72" s="4"/>
      <c r="V72" s="4"/>
    </row>
    <row r="73" spans="1:22">
      <c r="A73" s="4"/>
      <c r="B73" s="4"/>
      <c r="C73" s="4"/>
      <c r="D73" s="4"/>
      <c r="E73" s="4"/>
      <c r="F73" s="4"/>
      <c r="G73" s="4"/>
      <c r="H73" s="4"/>
      <c r="I73" s="4"/>
      <c r="J73" s="4"/>
      <c r="K73" s="4"/>
      <c r="L73" s="4"/>
      <c r="M73" s="4"/>
      <c r="N73" s="4"/>
      <c r="O73" s="4"/>
      <c r="P73" s="4"/>
      <c r="Q73" s="4"/>
      <c r="R73" s="4"/>
      <c r="S73" s="4"/>
      <c r="T73" s="4"/>
      <c r="U73" s="4"/>
      <c r="V73" s="4"/>
    </row>
    <row r="74" spans="1:22">
      <c r="A74" s="4"/>
      <c r="B74" s="4"/>
      <c r="C74" s="4"/>
      <c r="D74" s="4"/>
      <c r="E74" s="4"/>
      <c r="F74" s="4"/>
      <c r="G74" s="4"/>
      <c r="H74" s="4"/>
      <c r="I74" s="4"/>
      <c r="J74" s="4"/>
      <c r="K74" s="4"/>
      <c r="L74" s="4"/>
      <c r="M74" s="4"/>
      <c r="N74" s="4"/>
      <c r="O74" s="4"/>
      <c r="P74" s="4"/>
      <c r="Q74" s="4"/>
      <c r="R74" s="4"/>
      <c r="S74" s="4"/>
      <c r="T74" s="4"/>
      <c r="U74" s="4"/>
      <c r="V74" s="4"/>
    </row>
    <row r="75" spans="1:22">
      <c r="A75" s="4"/>
      <c r="B75" s="4"/>
      <c r="C75" s="4"/>
      <c r="D75" s="4"/>
      <c r="E75" s="4"/>
      <c r="F75" s="4"/>
      <c r="G75" s="4"/>
      <c r="H75" s="4"/>
      <c r="I75" s="4"/>
      <c r="J75" s="4"/>
      <c r="K75" s="4"/>
      <c r="L75" s="4"/>
      <c r="M75" s="4"/>
      <c r="N75" s="4"/>
      <c r="O75" s="4"/>
      <c r="P75" s="4"/>
      <c r="Q75" s="4"/>
      <c r="R75" s="4"/>
      <c r="S75" s="4"/>
      <c r="T75" s="4"/>
      <c r="U75" s="4"/>
      <c r="V75" s="4"/>
    </row>
    <row r="76" spans="1:22">
      <c r="A76" s="4"/>
      <c r="B76" s="4"/>
      <c r="C76" s="4"/>
      <c r="D76" s="4"/>
      <c r="E76" s="4"/>
      <c r="F76" s="4"/>
      <c r="G76" s="4"/>
      <c r="H76" s="4"/>
      <c r="I76" s="4"/>
      <c r="J76" s="4"/>
      <c r="K76" s="4"/>
      <c r="L76" s="4"/>
      <c r="M76" s="4"/>
      <c r="N76" s="4"/>
      <c r="O76" s="4"/>
      <c r="P76" s="4"/>
      <c r="Q76" s="4"/>
      <c r="R76" s="4"/>
      <c r="S76" s="4"/>
      <c r="T76" s="4"/>
      <c r="U76" s="4"/>
      <c r="V76" s="4"/>
    </row>
    <row r="77" spans="1:22">
      <c r="A77" s="4"/>
      <c r="B77" s="4"/>
      <c r="C77" s="4"/>
      <c r="D77" s="4"/>
      <c r="E77" s="4"/>
      <c r="F77" s="4"/>
      <c r="G77" s="4"/>
      <c r="H77" s="4"/>
      <c r="I77" s="4"/>
      <c r="J77" s="4"/>
      <c r="K77" s="4"/>
      <c r="L77" s="4"/>
      <c r="M77" s="4"/>
      <c r="N77" s="4"/>
      <c r="O77" s="4"/>
      <c r="P77" s="4"/>
      <c r="Q77" s="4"/>
      <c r="R77" s="4"/>
      <c r="S77" s="4"/>
      <c r="T77" s="4"/>
      <c r="U77" s="4"/>
      <c r="V77" s="4"/>
    </row>
    <row r="78" spans="1:22">
      <c r="A78" s="4"/>
      <c r="B78" s="4"/>
      <c r="C78" s="4"/>
      <c r="D78" s="4"/>
      <c r="E78" s="4"/>
      <c r="F78" s="4"/>
      <c r="G78" s="4"/>
      <c r="H78" s="4"/>
      <c r="I78" s="4"/>
      <c r="J78" s="4"/>
      <c r="K78" s="4"/>
      <c r="L78" s="4"/>
      <c r="M78" s="4"/>
      <c r="N78" s="4"/>
      <c r="O78" s="4"/>
      <c r="P78" s="4"/>
      <c r="Q78" s="4"/>
      <c r="R78" s="4"/>
      <c r="S78" s="4"/>
      <c r="T78" s="4"/>
      <c r="U78" s="4"/>
      <c r="V78" s="4"/>
    </row>
    <row r="79" spans="1:22">
      <c r="A79" s="4"/>
      <c r="B79" s="4"/>
      <c r="C79" s="4"/>
      <c r="D79" s="4"/>
      <c r="E79" s="4"/>
      <c r="F79" s="4"/>
      <c r="G79" s="4"/>
      <c r="H79" s="4"/>
      <c r="I79" s="4"/>
      <c r="J79" s="4"/>
      <c r="K79" s="4"/>
      <c r="L79" s="4"/>
      <c r="M79" s="4"/>
      <c r="N79" s="4"/>
      <c r="O79" s="4"/>
      <c r="P79" s="4"/>
      <c r="Q79" s="4"/>
      <c r="R79" s="4"/>
      <c r="S79" s="4"/>
      <c r="T79" s="4"/>
      <c r="U79" s="4"/>
      <c r="V79" s="4"/>
    </row>
    <row r="80" spans="1:22">
      <c r="A80" s="4"/>
      <c r="B80" s="4"/>
      <c r="C80" s="4"/>
      <c r="D80" s="4"/>
      <c r="E80" s="4"/>
      <c r="F80" s="4"/>
      <c r="G80" s="4"/>
      <c r="H80" s="4"/>
      <c r="I80" s="4"/>
      <c r="J80" s="4"/>
      <c r="K80" s="4"/>
      <c r="L80" s="4"/>
      <c r="M80" s="4"/>
      <c r="N80" s="4"/>
      <c r="O80" s="4"/>
      <c r="P80" s="4"/>
      <c r="Q80" s="4"/>
      <c r="R80" s="4"/>
      <c r="S80" s="4"/>
      <c r="T80" s="4"/>
      <c r="U80" s="4"/>
      <c r="V80" s="4"/>
    </row>
  </sheetData>
  <mergeCells count="68">
    <mergeCell ref="A68:V68"/>
    <mergeCell ref="B65:C65"/>
    <mergeCell ref="D65:F65"/>
    <mergeCell ref="G65:H65"/>
    <mergeCell ref="I65:J65"/>
    <mergeCell ref="K65:L65"/>
    <mergeCell ref="B64:C64"/>
    <mergeCell ref="D64:F64"/>
    <mergeCell ref="G64:H64"/>
    <mergeCell ref="I64:J64"/>
    <mergeCell ref="K64:L64"/>
    <mergeCell ref="B63:C63"/>
    <mergeCell ref="D63:F63"/>
    <mergeCell ref="G63:H63"/>
    <mergeCell ref="I63:J63"/>
    <mergeCell ref="K63:L63"/>
    <mergeCell ref="B62:C62"/>
    <mergeCell ref="D62:F62"/>
    <mergeCell ref="G62:H62"/>
    <mergeCell ref="I62:J62"/>
    <mergeCell ref="K62:L62"/>
    <mergeCell ref="B61:C61"/>
    <mergeCell ref="D61:F61"/>
    <mergeCell ref="G61:H61"/>
    <mergeCell ref="I61:J61"/>
    <mergeCell ref="K61:L61"/>
    <mergeCell ref="B60:C60"/>
    <mergeCell ref="D60:F60"/>
    <mergeCell ref="G60:H60"/>
    <mergeCell ref="I60:J60"/>
    <mergeCell ref="K60:L60"/>
    <mergeCell ref="B59:C59"/>
    <mergeCell ref="D59:F59"/>
    <mergeCell ref="G59:H59"/>
    <mergeCell ref="I59:J59"/>
    <mergeCell ref="K59:L59"/>
    <mergeCell ref="A37:V37"/>
    <mergeCell ref="A48:V48"/>
    <mergeCell ref="A57:M57"/>
    <mergeCell ref="B58:C58"/>
    <mergeCell ref="D58:F58"/>
    <mergeCell ref="G58:H58"/>
    <mergeCell ref="I58:J58"/>
    <mergeCell ref="K58:L58"/>
    <mergeCell ref="P7:V9"/>
    <mergeCell ref="A11:V11"/>
    <mergeCell ref="A13:C32"/>
    <mergeCell ref="D33:V35"/>
    <mergeCell ref="D13:I18"/>
    <mergeCell ref="J13:O18"/>
    <mergeCell ref="P13:V18"/>
    <mergeCell ref="D19:I25"/>
    <mergeCell ref="J19:O25"/>
    <mergeCell ref="P19:V25"/>
    <mergeCell ref="D26:I32"/>
    <mergeCell ref="J26:O32"/>
    <mergeCell ref="P26:V32"/>
    <mergeCell ref="A7:D9"/>
    <mergeCell ref="F6:I6"/>
    <mergeCell ref="F7:I9"/>
    <mergeCell ref="K6:N6"/>
    <mergeCell ref="K7:N9"/>
    <mergeCell ref="A1:E1"/>
    <mergeCell ref="F1:V1"/>
    <mergeCell ref="A2:V2"/>
    <mergeCell ref="A3:V3"/>
    <mergeCell ref="A6:D6"/>
    <mergeCell ref="P6:V6"/>
  </mergeCells>
  <conditionalFormatting sqref="O39:O46">
    <cfRule type="dataBar" priority="1">
      <dataBar>
        <cfvo type="min"/>
        <cfvo type="max"/>
        <color rgb="FFB66A3C"/>
      </dataBar>
    </cfRule>
  </conditionalFormatting>
  <conditionalFormatting sqref="R39:R46">
    <cfRule type="colorScale" priority="2">
      <colorScale>
        <cfvo type="min"/>
        <cfvo type="percentile" val="50"/>
        <cfvo type="max"/>
        <color rgb="FFF4DFDF"/>
        <color rgb="FFF5ECD5"/>
        <color rgb="FFE1F0E8"/>
      </colorScale>
    </cfRule>
  </conditionalFormatting>
  <conditionalFormatting sqref="I39:I46">
    <cfRule type="expression" dxfId="7" priority="3">
      <formula>I39="Invest / Grow"</formula>
    </cfRule>
    <cfRule type="expression" dxfId="6" priority="4">
      <formula>I39="Selective Invest"</formula>
    </cfRule>
    <cfRule type="expression" dxfId="5" priority="5">
      <formula>I39="Manage for Earnings"</formula>
    </cfRule>
    <cfRule type="expression" dxfId="4" priority="6">
      <formula>I39="Divest / Exit"</formula>
    </cfRule>
  </conditionalFormatting>
  <conditionalFormatting sqref="O39:O46">
    <cfRule type="dataBar" priority="7">
      <dataBar>
        <cfvo type="min"/>
        <cfvo type="max"/>
        <color rgb="FFB66A3C"/>
      </dataBar>
      <extLst>
        <ext xmlns:x14="http://schemas.microsoft.com/office/spreadsheetml/2009/9/main" uri="{B025F937-C7B1-47D3-B67F-A62EFF666E3E}">
          <x14:id>{50E91E8D-458E-3255-7176-A07235424E2C}</x14:id>
        </ext>
      </extLst>
    </cfRule>
  </conditionalFormatting>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dataBar" id="{50E91E8D-458E-3255-7176-A07235424E2C}">
            <x14:dataBar>
              <x14:cfvo type="min"/>
              <x14:cfvo type="max"/>
              <x14:negativeFillColor auto="1"/>
              <x14:axisColor auto="1"/>
            </x14:dataBar>
          </x14:cfRule>
          <xm:sqref>O39:O46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0"/>
  <sheetViews>
    <sheetView tabSelected="1" workbookViewId="0">
      <selection sqref="A1:E1"/>
    </sheetView>
  </sheetViews>
  <sheetFormatPr defaultRowHeight="14"/>
  <cols>
    <col min="1" max="1" width="28" customWidth="1"/>
    <col min="2" max="3" width="13" customWidth="1"/>
    <col min="4" max="5" width="18" customWidth="1"/>
    <col min="6" max="6" width="14" customWidth="1"/>
    <col min="7" max="7" width="15" customWidth="1"/>
    <col min="8" max="8" width="33" customWidth="1"/>
    <col min="9" max="10" width="3" customWidth="1"/>
    <col min="11" max="20" width="13" customWidth="1"/>
  </cols>
  <sheetData>
    <row r="1" spans="1:22" ht="14.65" customHeight="1">
      <c r="A1" s="103" t="s">
        <v>0</v>
      </c>
      <c r="B1" s="103"/>
      <c r="C1" s="103"/>
      <c r="D1" s="103"/>
      <c r="E1" s="103"/>
      <c r="F1" s="104" t="s">
        <v>1</v>
      </c>
      <c r="G1" s="104"/>
      <c r="H1" s="104"/>
      <c r="I1" s="104"/>
      <c r="J1" s="104"/>
      <c r="K1" s="104"/>
      <c r="L1" s="104"/>
      <c r="M1" s="104"/>
      <c r="N1" s="104"/>
      <c r="O1" s="104"/>
      <c r="P1" s="104"/>
      <c r="Q1" s="104"/>
      <c r="R1" s="104"/>
      <c r="S1" s="104"/>
      <c r="T1" s="104"/>
      <c r="U1" s="4"/>
      <c r="V1" s="4"/>
    </row>
    <row r="2" spans="1:22" ht="25.4" customHeight="1">
      <c r="A2" s="105" t="s">
        <v>359</v>
      </c>
      <c r="B2" s="105"/>
      <c r="C2" s="105"/>
      <c r="D2" s="105"/>
      <c r="E2" s="105"/>
      <c r="F2" s="105"/>
      <c r="G2" s="105"/>
      <c r="H2" s="105"/>
      <c r="I2" s="105"/>
      <c r="J2" s="105"/>
      <c r="K2" s="105"/>
      <c r="L2" s="105"/>
      <c r="M2" s="105"/>
      <c r="N2" s="105"/>
      <c r="O2" s="105"/>
      <c r="P2" s="105"/>
      <c r="Q2" s="105"/>
      <c r="R2" s="105"/>
      <c r="S2" s="105"/>
      <c r="T2" s="105"/>
      <c r="U2" s="4"/>
      <c r="V2" s="4"/>
    </row>
    <row r="3" spans="1:22" ht="14.65" customHeight="1">
      <c r="A3" s="106" t="s">
        <v>360</v>
      </c>
      <c r="B3" s="106"/>
      <c r="C3" s="106"/>
      <c r="D3" s="106"/>
      <c r="E3" s="106"/>
      <c r="F3" s="106"/>
      <c r="G3" s="106"/>
      <c r="H3" s="106"/>
      <c r="I3" s="106"/>
      <c r="J3" s="106"/>
      <c r="K3" s="106"/>
      <c r="L3" s="106"/>
      <c r="M3" s="106"/>
      <c r="N3" s="106"/>
      <c r="O3" s="106"/>
      <c r="P3" s="106"/>
      <c r="Q3" s="106"/>
      <c r="R3" s="106"/>
      <c r="S3" s="106"/>
      <c r="T3" s="106"/>
      <c r="U3" s="4"/>
      <c r="V3" s="4"/>
    </row>
    <row r="4" spans="1:22" ht="3.4" customHeight="1">
      <c r="A4" s="5"/>
      <c r="B4" s="5"/>
      <c r="C4" s="5"/>
      <c r="D4" s="5"/>
      <c r="E4" s="5"/>
      <c r="F4" s="5"/>
      <c r="G4" s="5"/>
      <c r="H4" s="5"/>
      <c r="I4" s="5"/>
      <c r="J4" s="5"/>
      <c r="K4" s="5"/>
      <c r="L4" s="5"/>
      <c r="M4" s="5"/>
      <c r="N4" s="5"/>
      <c r="O4" s="5"/>
      <c r="P4" s="5"/>
      <c r="Q4" s="5"/>
      <c r="R4" s="5"/>
      <c r="S4" s="5"/>
      <c r="T4" s="5"/>
      <c r="U4" s="4"/>
      <c r="V4" s="4"/>
    </row>
    <row r="5" spans="1:22">
      <c r="A5" s="4"/>
      <c r="B5" s="4"/>
      <c r="C5" s="4"/>
      <c r="D5" s="4"/>
      <c r="E5" s="4"/>
      <c r="F5" s="4"/>
      <c r="G5" s="4"/>
      <c r="H5" s="4"/>
      <c r="I5" s="4"/>
      <c r="J5" s="4"/>
      <c r="K5" s="4"/>
      <c r="L5" s="4"/>
      <c r="M5" s="4"/>
      <c r="N5" s="4"/>
      <c r="O5" s="4"/>
      <c r="P5" s="4"/>
      <c r="Q5" s="4"/>
      <c r="R5" s="4"/>
      <c r="S5" s="4"/>
      <c r="T5" s="4"/>
      <c r="U5" s="4"/>
      <c r="V5" s="4"/>
    </row>
    <row r="6" spans="1:22" ht="14.65" customHeight="1">
      <c r="A6" s="207" t="s">
        <v>361</v>
      </c>
      <c r="B6" s="207"/>
      <c r="C6" s="207"/>
      <c r="D6" s="207"/>
      <c r="E6" s="4"/>
      <c r="F6" s="207" t="s">
        <v>362</v>
      </c>
      <c r="G6" s="207"/>
      <c r="H6" s="207"/>
      <c r="I6" s="207"/>
      <c r="J6" s="4"/>
      <c r="K6" s="207" t="s">
        <v>363</v>
      </c>
      <c r="L6" s="207"/>
      <c r="M6" s="207"/>
      <c r="N6" s="207"/>
      <c r="O6" s="4"/>
      <c r="P6" s="207" t="s">
        <v>364</v>
      </c>
      <c r="Q6" s="207"/>
      <c r="R6" s="207"/>
      <c r="S6" s="207"/>
      <c r="T6" s="207"/>
      <c r="U6" s="4"/>
      <c r="V6" s="4"/>
    </row>
    <row r="7" spans="1:22">
      <c r="A7" s="346">
        <v>2200</v>
      </c>
      <c r="B7" s="347"/>
      <c r="C7" s="347"/>
      <c r="D7" s="348"/>
      <c r="E7" s="4"/>
      <c r="F7" s="346">
        <v>1550</v>
      </c>
      <c r="G7" s="347"/>
      <c r="H7" s="347"/>
      <c r="I7" s="348"/>
      <c r="J7" s="4"/>
      <c r="K7" s="219">
        <f>1550/2200</f>
        <v>0.70454545454545459</v>
      </c>
      <c r="L7" s="367"/>
      <c r="M7" s="367"/>
      <c r="N7" s="368"/>
      <c r="O7" s="4"/>
      <c r="P7" s="346">
        <v>150</v>
      </c>
      <c r="Q7" s="347"/>
      <c r="R7" s="347"/>
      <c r="S7" s="347"/>
      <c r="T7" s="348"/>
      <c r="U7" s="4"/>
      <c r="V7" s="4"/>
    </row>
    <row r="8" spans="1:22">
      <c r="A8" s="349"/>
      <c r="B8" s="350"/>
      <c r="C8" s="350"/>
      <c r="D8" s="351"/>
      <c r="E8" s="4"/>
      <c r="F8" s="349"/>
      <c r="G8" s="350"/>
      <c r="H8" s="350"/>
      <c r="I8" s="351"/>
      <c r="J8" s="4"/>
      <c r="K8" s="369"/>
      <c r="L8" s="370"/>
      <c r="M8" s="370"/>
      <c r="N8" s="371"/>
      <c r="O8" s="4"/>
      <c r="P8" s="349"/>
      <c r="Q8" s="350"/>
      <c r="R8" s="350"/>
      <c r="S8" s="350"/>
      <c r="T8" s="351"/>
      <c r="U8" s="4"/>
      <c r="V8" s="4"/>
    </row>
    <row r="9" spans="1:22">
      <c r="A9" s="352"/>
      <c r="B9" s="353"/>
      <c r="C9" s="353"/>
      <c r="D9" s="354"/>
      <c r="E9" s="4"/>
      <c r="F9" s="352"/>
      <c r="G9" s="353"/>
      <c r="H9" s="353"/>
      <c r="I9" s="354"/>
      <c r="J9" s="4"/>
      <c r="K9" s="372"/>
      <c r="L9" s="373"/>
      <c r="M9" s="373"/>
      <c r="N9" s="374"/>
      <c r="O9" s="4"/>
      <c r="P9" s="352"/>
      <c r="Q9" s="353"/>
      <c r="R9" s="353"/>
      <c r="S9" s="353"/>
      <c r="T9" s="354"/>
      <c r="U9" s="4"/>
      <c r="V9" s="4"/>
    </row>
    <row r="10" spans="1:22">
      <c r="A10" s="4"/>
      <c r="B10" s="4"/>
      <c r="C10" s="4"/>
      <c r="D10" s="4"/>
      <c r="E10" s="4"/>
      <c r="F10" s="4"/>
      <c r="G10" s="4"/>
      <c r="H10" s="4"/>
      <c r="I10" s="4"/>
      <c r="J10" s="4"/>
      <c r="K10" s="4"/>
      <c r="L10" s="4"/>
      <c r="M10" s="4"/>
      <c r="N10" s="4"/>
      <c r="O10" s="4"/>
      <c r="P10" s="4"/>
      <c r="Q10" s="4"/>
      <c r="R10" s="4"/>
      <c r="S10" s="4"/>
      <c r="T10" s="4"/>
      <c r="U10" s="4"/>
      <c r="V10" s="4"/>
    </row>
    <row r="11" spans="1:22" ht="21.4" customHeight="1">
      <c r="A11" s="375" t="s">
        <v>365</v>
      </c>
      <c r="B11" s="375"/>
      <c r="C11" s="375"/>
      <c r="D11" s="375"/>
      <c r="E11" s="375"/>
      <c r="F11" s="375"/>
      <c r="G11" s="375"/>
      <c r="H11" s="375"/>
      <c r="I11" s="375"/>
      <c r="J11" s="375"/>
      <c r="K11" s="375"/>
      <c r="L11" s="375"/>
      <c r="M11" s="375"/>
      <c r="N11" s="375"/>
      <c r="O11" s="375"/>
      <c r="P11" s="375"/>
      <c r="Q11" s="375"/>
      <c r="R11" s="375"/>
      <c r="S11" s="375"/>
      <c r="T11" s="375"/>
      <c r="U11" s="4"/>
      <c r="V11" s="4"/>
    </row>
    <row r="12" spans="1:22">
      <c r="A12" s="4"/>
      <c r="B12" s="4"/>
      <c r="C12" s="4"/>
      <c r="D12" s="4"/>
      <c r="E12" s="4"/>
      <c r="F12" s="4"/>
      <c r="G12" s="4"/>
      <c r="H12" s="4"/>
      <c r="I12" s="4"/>
      <c r="J12" s="4"/>
      <c r="K12" s="4"/>
      <c r="L12" s="4"/>
      <c r="M12" s="4"/>
      <c r="N12" s="4"/>
      <c r="O12" s="4"/>
      <c r="P12" s="4"/>
      <c r="Q12" s="4"/>
      <c r="R12" s="4"/>
      <c r="S12" s="4"/>
      <c r="T12" s="4"/>
      <c r="U12" s="4"/>
      <c r="V12" s="4"/>
    </row>
    <row r="13" spans="1:22" ht="16" customHeight="1">
      <c r="A13" s="125" t="s">
        <v>366</v>
      </c>
      <c r="B13" s="125"/>
      <c r="C13" s="125"/>
      <c r="D13" s="125"/>
      <c r="E13" s="125"/>
      <c r="F13" s="125"/>
      <c r="G13" s="125"/>
      <c r="H13" s="125"/>
      <c r="I13" s="4"/>
      <c r="J13" s="321" t="s">
        <v>367</v>
      </c>
      <c r="K13" s="321"/>
      <c r="L13" s="321"/>
      <c r="M13" s="321"/>
      <c r="N13" s="321"/>
      <c r="O13" s="321"/>
      <c r="P13" s="321"/>
      <c r="Q13" s="321"/>
      <c r="R13" s="321"/>
      <c r="S13" s="321"/>
      <c r="T13" s="321"/>
      <c r="U13" s="4"/>
      <c r="V13" s="4"/>
    </row>
    <row r="14" spans="1:22" ht="25.4" customHeight="1">
      <c r="A14" s="1" t="s">
        <v>55</v>
      </c>
      <c r="B14" s="2" t="s">
        <v>129</v>
      </c>
      <c r="C14" s="2" t="s">
        <v>130</v>
      </c>
      <c r="D14" s="2" t="s">
        <v>131</v>
      </c>
      <c r="E14" s="2" t="s">
        <v>132</v>
      </c>
      <c r="F14" s="2" t="s">
        <v>59</v>
      </c>
      <c r="G14" s="2" t="s">
        <v>141</v>
      </c>
      <c r="H14" s="3" t="s">
        <v>368</v>
      </c>
      <c r="I14" s="4"/>
      <c r="J14" s="376" t="s">
        <v>369</v>
      </c>
      <c r="K14" s="376"/>
      <c r="L14" s="378" t="s">
        <v>370</v>
      </c>
      <c r="M14" s="379"/>
      <c r="N14" s="380"/>
      <c r="O14" s="387" t="s">
        <v>371</v>
      </c>
      <c r="P14" s="388"/>
      <c r="Q14" s="389"/>
      <c r="R14" s="396" t="s">
        <v>372</v>
      </c>
      <c r="S14" s="397"/>
      <c r="T14" s="398"/>
      <c r="U14" s="4"/>
      <c r="V14" s="4"/>
    </row>
    <row r="15" spans="1:22" ht="25.4" customHeight="1">
      <c r="A15" s="18" t="s">
        <v>68</v>
      </c>
      <c r="B15" s="74">
        <f>'04_Worked_Example'!F39</f>
        <v>4.45</v>
      </c>
      <c r="C15" s="74">
        <f>'04_Worked_Example'!G39</f>
        <v>4.1000000000000005</v>
      </c>
      <c r="D15" s="7" t="str">
        <f>'04_Worked_Example'!H39</f>
        <v>High / High</v>
      </c>
      <c r="E15" s="7" t="str">
        <f>'04_Worked_Example'!I39</f>
        <v>Invest / Grow</v>
      </c>
      <c r="F15" s="20">
        <v>0.11</v>
      </c>
      <c r="G15" s="22">
        <v>250</v>
      </c>
      <c r="H15" s="8" t="s">
        <v>373</v>
      </c>
      <c r="I15" s="4"/>
      <c r="J15" s="376"/>
      <c r="K15" s="376"/>
      <c r="L15" s="381"/>
      <c r="M15" s="382"/>
      <c r="N15" s="383"/>
      <c r="O15" s="390"/>
      <c r="P15" s="391"/>
      <c r="Q15" s="392"/>
      <c r="R15" s="399"/>
      <c r="S15" s="400"/>
      <c r="T15" s="401"/>
      <c r="U15" s="4"/>
      <c r="V15" s="4"/>
    </row>
    <row r="16" spans="1:22" ht="25.4" customHeight="1">
      <c r="A16" s="23" t="s">
        <v>73</v>
      </c>
      <c r="B16" s="84">
        <f>'04_Worked_Example'!F40</f>
        <v>4.2</v>
      </c>
      <c r="C16" s="84">
        <f>'04_Worked_Example'!G40</f>
        <v>4.3500000000000005</v>
      </c>
      <c r="D16" s="10" t="str">
        <f>'04_Worked_Example'!H40</f>
        <v>High / High</v>
      </c>
      <c r="E16" s="10" t="str">
        <f>'04_Worked_Example'!I40</f>
        <v>Invest / Grow</v>
      </c>
      <c r="F16" s="25">
        <v>0.16</v>
      </c>
      <c r="G16" s="27">
        <v>60</v>
      </c>
      <c r="H16" s="11" t="s">
        <v>374</v>
      </c>
      <c r="I16" s="4"/>
      <c r="J16" s="376"/>
      <c r="K16" s="376"/>
      <c r="L16" s="381"/>
      <c r="M16" s="382"/>
      <c r="N16" s="383"/>
      <c r="O16" s="390"/>
      <c r="P16" s="391"/>
      <c r="Q16" s="392"/>
      <c r="R16" s="399"/>
      <c r="S16" s="400"/>
      <c r="T16" s="401"/>
      <c r="U16" s="4"/>
      <c r="V16" s="4"/>
    </row>
    <row r="17" spans="1:22" ht="25.4" customHeight="1">
      <c r="A17" s="23" t="s">
        <v>78</v>
      </c>
      <c r="B17" s="84">
        <f>'04_Worked_Example'!F41</f>
        <v>4.3</v>
      </c>
      <c r="C17" s="84">
        <f>'04_Worked_Example'!G41</f>
        <v>3.45</v>
      </c>
      <c r="D17" s="10" t="str">
        <f>'04_Worked_Example'!H41</f>
        <v>High / Medium</v>
      </c>
      <c r="E17" s="10" t="str">
        <f>'04_Worked_Example'!I41</f>
        <v>Selective Invest</v>
      </c>
      <c r="F17" s="25">
        <v>0.1</v>
      </c>
      <c r="G17" s="27">
        <v>40</v>
      </c>
      <c r="H17" s="11" t="s">
        <v>375</v>
      </c>
      <c r="I17" s="4"/>
      <c r="J17" s="376"/>
      <c r="K17" s="376"/>
      <c r="L17" s="381"/>
      <c r="M17" s="382"/>
      <c r="N17" s="383"/>
      <c r="O17" s="390"/>
      <c r="P17" s="391"/>
      <c r="Q17" s="392"/>
      <c r="R17" s="399"/>
      <c r="S17" s="400"/>
      <c r="T17" s="401"/>
      <c r="U17" s="4"/>
      <c r="V17" s="4"/>
    </row>
    <row r="18" spans="1:22" ht="25.4" customHeight="1">
      <c r="A18" s="23" t="s">
        <v>83</v>
      </c>
      <c r="B18" s="84">
        <f>'04_Worked_Example'!F42</f>
        <v>4.2</v>
      </c>
      <c r="C18" s="84">
        <f>'04_Worked_Example'!G42</f>
        <v>4.8</v>
      </c>
      <c r="D18" s="10" t="str">
        <f>'04_Worked_Example'!H42</f>
        <v>High / High</v>
      </c>
      <c r="E18" s="10" t="str">
        <f>'04_Worked_Example'!I42</f>
        <v>Invest / Grow</v>
      </c>
      <c r="F18" s="25">
        <v>0.22</v>
      </c>
      <c r="G18" s="27">
        <v>70</v>
      </c>
      <c r="H18" s="11" t="s">
        <v>376</v>
      </c>
      <c r="I18" s="4"/>
      <c r="J18" s="376"/>
      <c r="K18" s="376"/>
      <c r="L18" s="381"/>
      <c r="M18" s="382"/>
      <c r="N18" s="383"/>
      <c r="O18" s="390"/>
      <c r="P18" s="391"/>
      <c r="Q18" s="392"/>
      <c r="R18" s="399"/>
      <c r="S18" s="400"/>
      <c r="T18" s="401"/>
      <c r="U18" s="4"/>
      <c r="V18" s="4"/>
    </row>
    <row r="19" spans="1:22" ht="25.4" customHeight="1">
      <c r="A19" s="23" t="s">
        <v>88</v>
      </c>
      <c r="B19" s="84">
        <f>'04_Worked_Example'!F43</f>
        <v>3.45</v>
      </c>
      <c r="C19" s="84">
        <f>'04_Worked_Example'!G43</f>
        <v>3.1999999999999997</v>
      </c>
      <c r="D19" s="10" t="str">
        <f>'04_Worked_Example'!H43</f>
        <v>Medium / Medium</v>
      </c>
      <c r="E19" s="10" t="str">
        <f>'04_Worked_Example'!I43</f>
        <v>Manage for Earnings</v>
      </c>
      <c r="F19" s="25">
        <v>0.09</v>
      </c>
      <c r="G19" s="27">
        <v>-130</v>
      </c>
      <c r="H19" s="11" t="s">
        <v>377</v>
      </c>
      <c r="I19" s="4"/>
      <c r="J19" s="376"/>
      <c r="K19" s="376"/>
      <c r="L19" s="384"/>
      <c r="M19" s="385"/>
      <c r="N19" s="386"/>
      <c r="O19" s="393"/>
      <c r="P19" s="394"/>
      <c r="Q19" s="395"/>
      <c r="R19" s="402"/>
      <c r="S19" s="403"/>
      <c r="T19" s="404"/>
      <c r="U19" s="4"/>
      <c r="V19" s="4"/>
    </row>
    <row r="20" spans="1:22" ht="25.4" customHeight="1">
      <c r="A20" s="23" t="s">
        <v>93</v>
      </c>
      <c r="B20" s="84">
        <f>'04_Worked_Example'!F44</f>
        <v>3.5500000000000007</v>
      </c>
      <c r="C20" s="84">
        <f>'04_Worked_Example'!G44</f>
        <v>3.35</v>
      </c>
      <c r="D20" s="10" t="str">
        <f>'04_Worked_Example'!H44</f>
        <v>Medium / Medium</v>
      </c>
      <c r="E20" s="10" t="str">
        <f>'04_Worked_Example'!I44</f>
        <v>Manage for Earnings</v>
      </c>
      <c r="F20" s="25">
        <v>0.12</v>
      </c>
      <c r="G20" s="27">
        <v>-20</v>
      </c>
      <c r="H20" s="11" t="s">
        <v>378</v>
      </c>
      <c r="I20" s="4"/>
      <c r="J20" s="376"/>
      <c r="K20" s="376"/>
      <c r="L20" s="405" t="s">
        <v>379</v>
      </c>
      <c r="M20" s="406"/>
      <c r="N20" s="407"/>
      <c r="O20" s="378" t="s">
        <v>380</v>
      </c>
      <c r="P20" s="379"/>
      <c r="Q20" s="380"/>
      <c r="R20" s="387" t="s">
        <v>381</v>
      </c>
      <c r="S20" s="388"/>
      <c r="T20" s="389"/>
      <c r="U20" s="4"/>
      <c r="V20" s="4"/>
    </row>
    <row r="21" spans="1:22" ht="25.4" customHeight="1">
      <c r="A21" s="23" t="s">
        <v>98</v>
      </c>
      <c r="B21" s="84">
        <f>'04_Worked_Example'!F45</f>
        <v>3.0000000000000004</v>
      </c>
      <c r="C21" s="84">
        <f>'04_Worked_Example'!G45</f>
        <v>3.25</v>
      </c>
      <c r="D21" s="10" t="str">
        <f>'04_Worked_Example'!H45</f>
        <v>Medium / Medium</v>
      </c>
      <c r="E21" s="10" t="str">
        <f>'04_Worked_Example'!I45</f>
        <v>Manage for Earnings</v>
      </c>
      <c r="F21" s="25">
        <v>0.15</v>
      </c>
      <c r="G21" s="27">
        <v>-80</v>
      </c>
      <c r="H21" s="11" t="s">
        <v>382</v>
      </c>
      <c r="I21" s="4"/>
      <c r="J21" s="376"/>
      <c r="K21" s="376"/>
      <c r="L21" s="408"/>
      <c r="M21" s="409"/>
      <c r="N21" s="410"/>
      <c r="O21" s="381"/>
      <c r="P21" s="382"/>
      <c r="Q21" s="383"/>
      <c r="R21" s="390"/>
      <c r="S21" s="391"/>
      <c r="T21" s="392"/>
      <c r="U21" s="4"/>
      <c r="V21" s="4"/>
    </row>
    <row r="22" spans="1:22" ht="25.4" customHeight="1">
      <c r="A22" s="69" t="s">
        <v>103</v>
      </c>
      <c r="B22" s="100">
        <f>'04_Worked_Example'!F46</f>
        <v>1.6</v>
      </c>
      <c r="C22" s="100">
        <f>'04_Worked_Example'!G46</f>
        <v>2.2000000000000002</v>
      </c>
      <c r="D22" s="13" t="str">
        <f>'04_Worked_Example'!H46</f>
        <v>Low / Low</v>
      </c>
      <c r="E22" s="13" t="str">
        <f>'04_Worked_Example'!I46</f>
        <v>Divest / Exit</v>
      </c>
      <c r="F22" s="96">
        <v>0.05</v>
      </c>
      <c r="G22" s="101">
        <v>-90</v>
      </c>
      <c r="H22" s="14" t="s">
        <v>383</v>
      </c>
      <c r="I22" s="4"/>
      <c r="J22" s="376"/>
      <c r="K22" s="376"/>
      <c r="L22" s="408"/>
      <c r="M22" s="409"/>
      <c r="N22" s="410"/>
      <c r="O22" s="381"/>
      <c r="P22" s="382"/>
      <c r="Q22" s="383"/>
      <c r="R22" s="390"/>
      <c r="S22" s="391"/>
      <c r="T22" s="392"/>
      <c r="U22" s="4"/>
      <c r="V22" s="4"/>
    </row>
    <row r="23" spans="1:22">
      <c r="A23" s="4"/>
      <c r="B23" s="4"/>
      <c r="C23" s="4"/>
      <c r="D23" s="4"/>
      <c r="E23" s="4"/>
      <c r="F23" s="4"/>
      <c r="G23" s="4"/>
      <c r="H23" s="4"/>
      <c r="I23" s="4"/>
      <c r="J23" s="376"/>
      <c r="K23" s="376"/>
      <c r="L23" s="408"/>
      <c r="M23" s="409"/>
      <c r="N23" s="410"/>
      <c r="O23" s="381"/>
      <c r="P23" s="382"/>
      <c r="Q23" s="383"/>
      <c r="R23" s="390"/>
      <c r="S23" s="391"/>
      <c r="T23" s="392"/>
      <c r="U23" s="4"/>
      <c r="V23" s="4"/>
    </row>
    <row r="24" spans="1:22">
      <c r="A24" s="4"/>
      <c r="B24" s="4"/>
      <c r="C24" s="4"/>
      <c r="D24" s="4"/>
      <c r="E24" s="4"/>
      <c r="F24" s="4"/>
      <c r="G24" s="4"/>
      <c r="H24" s="4"/>
      <c r="I24" s="4"/>
      <c r="J24" s="376"/>
      <c r="K24" s="376"/>
      <c r="L24" s="411"/>
      <c r="M24" s="412"/>
      <c r="N24" s="413"/>
      <c r="O24" s="384"/>
      <c r="P24" s="385"/>
      <c r="Q24" s="386"/>
      <c r="R24" s="393"/>
      <c r="S24" s="394"/>
      <c r="T24" s="395"/>
      <c r="U24" s="4"/>
      <c r="V24" s="4"/>
    </row>
    <row r="25" spans="1:22" ht="16" customHeight="1">
      <c r="A25" s="178" t="s">
        <v>384</v>
      </c>
      <c r="B25" s="178"/>
      <c r="C25" s="178"/>
      <c r="D25" s="178"/>
      <c r="E25" s="178"/>
      <c r="F25" s="178"/>
      <c r="G25" s="178"/>
      <c r="H25" s="178"/>
      <c r="I25" s="178"/>
      <c r="J25" s="376"/>
      <c r="K25" s="376"/>
      <c r="L25" s="405" t="s">
        <v>385</v>
      </c>
      <c r="M25" s="406"/>
      <c r="N25" s="407"/>
      <c r="O25" s="414" t="s">
        <v>386</v>
      </c>
      <c r="P25" s="415"/>
      <c r="Q25" s="416"/>
      <c r="R25" s="378" t="s">
        <v>387</v>
      </c>
      <c r="S25" s="379"/>
      <c r="T25" s="380"/>
      <c r="U25" s="4"/>
      <c r="V25" s="4"/>
    </row>
    <row r="26" spans="1:22" ht="25.4" customHeight="1">
      <c r="A26" s="64" t="s">
        <v>55</v>
      </c>
      <c r="B26" s="65" t="s">
        <v>139</v>
      </c>
      <c r="C26" s="65" t="s">
        <v>140</v>
      </c>
      <c r="D26" s="66" t="s">
        <v>388</v>
      </c>
      <c r="E26" s="4"/>
      <c r="F26" s="64" t="s">
        <v>55</v>
      </c>
      <c r="G26" s="65" t="s">
        <v>389</v>
      </c>
      <c r="H26" s="66" t="s">
        <v>390</v>
      </c>
      <c r="I26" s="4"/>
      <c r="J26" s="376"/>
      <c r="K26" s="376"/>
      <c r="L26" s="408"/>
      <c r="M26" s="409"/>
      <c r="N26" s="410"/>
      <c r="O26" s="417"/>
      <c r="P26" s="418"/>
      <c r="Q26" s="419"/>
      <c r="R26" s="381"/>
      <c r="S26" s="382"/>
      <c r="T26" s="383"/>
      <c r="U26" s="4"/>
      <c r="V26" s="4"/>
    </row>
    <row r="27" spans="1:22" ht="23">
      <c r="A27" s="18" t="s">
        <v>68</v>
      </c>
      <c r="B27" s="22">
        <v>300</v>
      </c>
      <c r="C27" s="22">
        <v>550</v>
      </c>
      <c r="D27" s="94">
        <v>250</v>
      </c>
      <c r="E27" s="4"/>
      <c r="F27" s="18" t="s">
        <v>68</v>
      </c>
      <c r="G27" s="7">
        <v>300</v>
      </c>
      <c r="H27" s="8">
        <v>550</v>
      </c>
      <c r="I27" s="4"/>
      <c r="J27" s="376"/>
      <c r="K27" s="376"/>
      <c r="L27" s="408"/>
      <c r="M27" s="409"/>
      <c r="N27" s="410"/>
      <c r="O27" s="417"/>
      <c r="P27" s="418"/>
      <c r="Q27" s="419"/>
      <c r="R27" s="381"/>
      <c r="S27" s="382"/>
      <c r="T27" s="383"/>
      <c r="U27" s="4"/>
      <c r="V27" s="4"/>
    </row>
    <row r="28" spans="1:22" ht="23">
      <c r="A28" s="23" t="s">
        <v>73</v>
      </c>
      <c r="B28" s="27">
        <v>390</v>
      </c>
      <c r="C28" s="27">
        <v>450</v>
      </c>
      <c r="D28" s="95">
        <v>60</v>
      </c>
      <c r="E28" s="4"/>
      <c r="F28" s="23" t="s">
        <v>73</v>
      </c>
      <c r="G28" s="10">
        <v>390</v>
      </c>
      <c r="H28" s="11">
        <v>450</v>
      </c>
      <c r="I28" s="4"/>
      <c r="J28" s="376"/>
      <c r="K28" s="376"/>
      <c r="L28" s="408"/>
      <c r="M28" s="409"/>
      <c r="N28" s="410"/>
      <c r="O28" s="417"/>
      <c r="P28" s="418"/>
      <c r="Q28" s="419"/>
      <c r="R28" s="381"/>
      <c r="S28" s="382"/>
      <c r="T28" s="383"/>
      <c r="U28" s="4"/>
      <c r="V28" s="4"/>
    </row>
    <row r="29" spans="1:22">
      <c r="A29" s="23" t="s">
        <v>78</v>
      </c>
      <c r="B29" s="27">
        <v>260</v>
      </c>
      <c r="C29" s="27">
        <v>300</v>
      </c>
      <c r="D29" s="95">
        <v>40</v>
      </c>
      <c r="E29" s="4"/>
      <c r="F29" s="23" t="s">
        <v>78</v>
      </c>
      <c r="G29" s="10">
        <v>260</v>
      </c>
      <c r="H29" s="11">
        <v>300</v>
      </c>
      <c r="I29" s="4"/>
      <c r="J29" s="376"/>
      <c r="K29" s="376"/>
      <c r="L29" s="408"/>
      <c r="M29" s="409"/>
      <c r="N29" s="410"/>
      <c r="O29" s="417"/>
      <c r="P29" s="418"/>
      <c r="Q29" s="419"/>
      <c r="R29" s="381"/>
      <c r="S29" s="382"/>
      <c r="T29" s="383"/>
      <c r="U29" s="4"/>
      <c r="V29" s="4"/>
    </row>
    <row r="30" spans="1:22" ht="23">
      <c r="A30" s="23" t="s">
        <v>83</v>
      </c>
      <c r="B30" s="27">
        <v>180</v>
      </c>
      <c r="C30" s="27">
        <v>250</v>
      </c>
      <c r="D30" s="95">
        <v>70</v>
      </c>
      <c r="E30" s="4"/>
      <c r="F30" s="23" t="s">
        <v>83</v>
      </c>
      <c r="G30" s="10">
        <v>180</v>
      </c>
      <c r="H30" s="11">
        <v>250</v>
      </c>
      <c r="I30" s="4"/>
      <c r="J30" s="376"/>
      <c r="K30" s="376"/>
      <c r="L30" s="411"/>
      <c r="M30" s="412"/>
      <c r="N30" s="413"/>
      <c r="O30" s="420"/>
      <c r="P30" s="421"/>
      <c r="Q30" s="422"/>
      <c r="R30" s="384"/>
      <c r="S30" s="385"/>
      <c r="T30" s="386"/>
      <c r="U30" s="4"/>
      <c r="V30" s="4"/>
    </row>
    <row r="31" spans="1:22">
      <c r="A31" s="23" t="s">
        <v>88</v>
      </c>
      <c r="B31" s="27">
        <v>280</v>
      </c>
      <c r="C31" s="27">
        <v>150</v>
      </c>
      <c r="D31" s="95">
        <v>-130</v>
      </c>
      <c r="E31" s="4"/>
      <c r="F31" s="23" t="s">
        <v>88</v>
      </c>
      <c r="G31" s="10">
        <v>280</v>
      </c>
      <c r="H31" s="11">
        <v>150</v>
      </c>
      <c r="I31" s="4"/>
      <c r="J31" s="4"/>
      <c r="K31" s="4"/>
      <c r="L31" s="377" t="s">
        <v>391</v>
      </c>
      <c r="M31" s="377"/>
      <c r="N31" s="377"/>
      <c r="O31" s="377"/>
      <c r="P31" s="377"/>
      <c r="Q31" s="377"/>
      <c r="R31" s="377"/>
      <c r="S31" s="377"/>
      <c r="T31" s="377"/>
      <c r="U31" s="4"/>
      <c r="V31" s="4"/>
    </row>
    <row r="32" spans="1:22" ht="23">
      <c r="A32" s="23" t="s">
        <v>93</v>
      </c>
      <c r="B32" s="27">
        <v>220</v>
      </c>
      <c r="C32" s="27">
        <v>200</v>
      </c>
      <c r="D32" s="95">
        <v>-20</v>
      </c>
      <c r="E32" s="4"/>
      <c r="F32" s="23" t="s">
        <v>93</v>
      </c>
      <c r="G32" s="10">
        <v>220</v>
      </c>
      <c r="H32" s="11">
        <v>200</v>
      </c>
      <c r="I32" s="4"/>
      <c r="J32" s="4"/>
      <c r="K32" s="4"/>
      <c r="L32" s="377"/>
      <c r="M32" s="377"/>
      <c r="N32" s="377"/>
      <c r="O32" s="377"/>
      <c r="P32" s="377"/>
      <c r="Q32" s="377"/>
      <c r="R32" s="377"/>
      <c r="S32" s="377"/>
      <c r="T32" s="377"/>
      <c r="U32" s="4"/>
      <c r="V32" s="4"/>
    </row>
    <row r="33" spans="1:22">
      <c r="A33" s="23" t="s">
        <v>98</v>
      </c>
      <c r="B33" s="27">
        <v>180</v>
      </c>
      <c r="C33" s="27">
        <v>100</v>
      </c>
      <c r="D33" s="95">
        <v>-80</v>
      </c>
      <c r="E33" s="4"/>
      <c r="F33" s="23" t="s">
        <v>98</v>
      </c>
      <c r="G33" s="10">
        <v>180</v>
      </c>
      <c r="H33" s="11">
        <v>100</v>
      </c>
      <c r="I33" s="4"/>
      <c r="J33" s="4"/>
      <c r="K33" s="4"/>
      <c r="L33" s="4"/>
      <c r="M33" s="4"/>
      <c r="N33" s="4"/>
      <c r="O33" s="4"/>
      <c r="P33" s="4"/>
      <c r="Q33" s="4"/>
      <c r="R33" s="4"/>
      <c r="S33" s="4"/>
      <c r="T33" s="4"/>
      <c r="U33" s="4"/>
      <c r="V33" s="4"/>
    </row>
    <row r="34" spans="1:22" ht="23">
      <c r="A34" s="23" t="s">
        <v>103</v>
      </c>
      <c r="B34" s="27">
        <v>140</v>
      </c>
      <c r="C34" s="27">
        <v>50</v>
      </c>
      <c r="D34" s="95">
        <v>-90</v>
      </c>
      <c r="E34" s="4"/>
      <c r="F34" s="23" t="s">
        <v>103</v>
      </c>
      <c r="G34" s="10">
        <v>140</v>
      </c>
      <c r="H34" s="11">
        <v>50</v>
      </c>
      <c r="I34" s="4"/>
      <c r="J34" s="4"/>
      <c r="K34" s="4"/>
      <c r="L34" s="4"/>
      <c r="M34" s="4"/>
      <c r="N34" s="4"/>
      <c r="O34" s="4"/>
      <c r="P34" s="4"/>
      <c r="Q34" s="4"/>
      <c r="R34" s="4"/>
      <c r="S34" s="4"/>
      <c r="T34" s="4"/>
      <c r="U34" s="4"/>
      <c r="V34" s="4"/>
    </row>
    <row r="35" spans="1:22" ht="23">
      <c r="A35" s="69" t="s">
        <v>392</v>
      </c>
      <c r="B35" s="101">
        <v>250</v>
      </c>
      <c r="C35" s="101">
        <v>150</v>
      </c>
      <c r="D35" s="102">
        <v>-100</v>
      </c>
      <c r="E35" s="4"/>
      <c r="F35" s="69" t="s">
        <v>392</v>
      </c>
      <c r="G35" s="13">
        <v>250</v>
      </c>
      <c r="H35" s="14">
        <v>150</v>
      </c>
      <c r="I35" s="4"/>
      <c r="J35" s="4"/>
      <c r="K35" s="4"/>
      <c r="L35" s="4"/>
      <c r="M35" s="4"/>
      <c r="N35" s="4"/>
      <c r="O35" s="4"/>
      <c r="P35" s="4"/>
      <c r="Q35" s="4"/>
      <c r="R35" s="4"/>
      <c r="S35" s="4"/>
      <c r="T35" s="4"/>
      <c r="U35" s="4"/>
      <c r="V35" s="4"/>
    </row>
    <row r="36" spans="1:22">
      <c r="A36" s="4"/>
      <c r="B36" s="4"/>
      <c r="C36" s="4"/>
      <c r="D36" s="4"/>
      <c r="E36" s="4"/>
      <c r="F36" s="4"/>
      <c r="G36" s="4"/>
      <c r="H36" s="4"/>
      <c r="I36" s="4"/>
      <c r="J36" s="4"/>
      <c r="K36" s="4"/>
      <c r="L36" s="4"/>
      <c r="M36" s="4"/>
      <c r="N36" s="4"/>
      <c r="O36" s="4"/>
      <c r="P36" s="4"/>
      <c r="Q36" s="4"/>
      <c r="R36" s="4"/>
      <c r="S36" s="4"/>
      <c r="T36" s="4"/>
      <c r="U36" s="4"/>
      <c r="V36" s="4"/>
    </row>
    <row r="37" spans="1:22">
      <c r="A37" s="4"/>
      <c r="B37" s="4"/>
      <c r="C37" s="4"/>
      <c r="D37" s="4"/>
      <c r="E37" s="4"/>
      <c r="F37" s="4"/>
      <c r="G37" s="4"/>
      <c r="H37" s="4"/>
      <c r="I37" s="4"/>
      <c r="J37" s="4"/>
      <c r="K37" s="4"/>
      <c r="L37" s="4"/>
      <c r="M37" s="4"/>
      <c r="N37" s="4"/>
      <c r="O37" s="4"/>
      <c r="P37" s="4"/>
      <c r="Q37" s="4"/>
      <c r="R37" s="4"/>
      <c r="S37" s="4"/>
      <c r="T37" s="4"/>
      <c r="U37" s="4"/>
      <c r="V37" s="4"/>
    </row>
    <row r="38" spans="1:22" ht="16" customHeight="1">
      <c r="A38" s="423" t="s">
        <v>393</v>
      </c>
      <c r="B38" s="423"/>
      <c r="C38" s="423"/>
      <c r="D38" s="423"/>
      <c r="E38" s="423"/>
      <c r="F38" s="423"/>
      <c r="G38" s="423"/>
      <c r="H38" s="423"/>
      <c r="I38" s="423"/>
      <c r="J38" s="4"/>
      <c r="K38" s="4"/>
      <c r="L38" s="4"/>
      <c r="M38" s="4"/>
      <c r="N38" s="4"/>
      <c r="O38" s="4"/>
      <c r="P38" s="4"/>
      <c r="Q38" s="4"/>
      <c r="R38" s="4"/>
      <c r="S38" s="4"/>
      <c r="T38" s="4"/>
      <c r="U38" s="4"/>
      <c r="V38" s="4"/>
    </row>
    <row r="39" spans="1:22" ht="25.4" customHeight="1">
      <c r="A39" s="97" t="s">
        <v>297</v>
      </c>
      <c r="B39" s="98" t="s">
        <v>298</v>
      </c>
      <c r="C39" s="98" t="s">
        <v>299</v>
      </c>
      <c r="D39" s="98" t="s">
        <v>388</v>
      </c>
      <c r="E39" s="98" t="s">
        <v>394</v>
      </c>
      <c r="F39" s="98"/>
      <c r="G39" s="98"/>
      <c r="H39" s="98"/>
      <c r="I39" s="99"/>
      <c r="J39" s="4"/>
      <c r="K39" s="4"/>
      <c r="L39" s="4"/>
      <c r="M39" s="4"/>
      <c r="N39" s="4"/>
      <c r="O39" s="4"/>
      <c r="P39" s="4"/>
      <c r="Q39" s="4"/>
      <c r="R39" s="4"/>
      <c r="S39" s="4"/>
      <c r="T39" s="4"/>
      <c r="U39" s="4"/>
      <c r="V39" s="4"/>
    </row>
    <row r="40" spans="1:22" ht="23">
      <c r="A40" s="18" t="s">
        <v>56</v>
      </c>
      <c r="B40" s="19">
        <v>18.399999999999999</v>
      </c>
      <c r="C40" s="19">
        <v>21.9</v>
      </c>
      <c r="D40" s="19">
        <f>C40-B40</f>
        <v>3.5</v>
      </c>
      <c r="E40" s="7" t="s">
        <v>395</v>
      </c>
      <c r="F40" s="7"/>
      <c r="G40" s="7"/>
      <c r="H40" s="7"/>
      <c r="I40" s="8"/>
      <c r="J40" s="4"/>
      <c r="K40" s="4"/>
      <c r="L40" s="4"/>
      <c r="M40" s="4"/>
      <c r="N40" s="4"/>
      <c r="O40" s="4"/>
      <c r="P40" s="4"/>
      <c r="Q40" s="4"/>
      <c r="R40" s="4"/>
      <c r="S40" s="4"/>
      <c r="T40" s="4"/>
      <c r="U40" s="4"/>
      <c r="V40" s="4"/>
    </row>
    <row r="41" spans="1:22" ht="34.5">
      <c r="A41" s="23" t="s">
        <v>49</v>
      </c>
      <c r="B41" s="24">
        <v>2.5249999999999999</v>
      </c>
      <c r="C41" s="24">
        <v>3.5329999999999999</v>
      </c>
      <c r="D41" s="24">
        <f>C41-B41</f>
        <v>1.008</v>
      </c>
      <c r="E41" s="10" t="s">
        <v>396</v>
      </c>
      <c r="F41" s="10"/>
      <c r="G41" s="10"/>
      <c r="H41" s="10"/>
      <c r="I41" s="11"/>
      <c r="J41" s="4"/>
      <c r="K41" s="4"/>
      <c r="L41" s="4"/>
      <c r="M41" s="4"/>
      <c r="N41" s="4"/>
      <c r="O41" s="4"/>
      <c r="P41" s="4"/>
      <c r="Q41" s="4"/>
      <c r="R41" s="4"/>
      <c r="S41" s="4"/>
      <c r="T41" s="4"/>
      <c r="U41" s="4"/>
      <c r="V41" s="4"/>
    </row>
    <row r="42" spans="1:22" ht="23">
      <c r="A42" s="23" t="s">
        <v>50</v>
      </c>
      <c r="B42" s="25">
        <v>0.13719999999999999</v>
      </c>
      <c r="C42" s="25">
        <v>0.1613</v>
      </c>
      <c r="D42" s="25">
        <f>C42-B42</f>
        <v>2.410000000000001E-2</v>
      </c>
      <c r="E42" s="10" t="s">
        <v>397</v>
      </c>
      <c r="F42" s="10"/>
      <c r="G42" s="10"/>
      <c r="H42" s="10"/>
      <c r="I42" s="11"/>
      <c r="J42" s="4"/>
      <c r="K42" s="4"/>
      <c r="L42" s="4"/>
      <c r="M42" s="4"/>
      <c r="N42" s="4"/>
      <c r="O42" s="4"/>
      <c r="P42" s="4"/>
      <c r="Q42" s="4"/>
      <c r="R42" s="4"/>
      <c r="S42" s="4"/>
      <c r="T42" s="4"/>
      <c r="U42" s="4"/>
      <c r="V42" s="4"/>
    </row>
    <row r="43" spans="1:22" ht="23">
      <c r="A43" s="23" t="s">
        <v>308</v>
      </c>
      <c r="B43" s="25">
        <v>0.126</v>
      </c>
      <c r="C43" s="25">
        <v>0.16400000000000001</v>
      </c>
      <c r="D43" s="25">
        <f>C43-B43</f>
        <v>3.8000000000000006E-2</v>
      </c>
      <c r="E43" s="10" t="s">
        <v>398</v>
      </c>
      <c r="F43" s="10"/>
      <c r="G43" s="10"/>
      <c r="H43" s="10"/>
      <c r="I43" s="11"/>
      <c r="J43" s="4"/>
      <c r="K43" s="4"/>
      <c r="L43" s="4"/>
      <c r="M43" s="4"/>
      <c r="N43" s="4"/>
      <c r="O43" s="4"/>
      <c r="P43" s="4"/>
      <c r="Q43" s="4"/>
      <c r="R43" s="4"/>
      <c r="S43" s="4"/>
      <c r="T43" s="4"/>
      <c r="U43" s="4"/>
      <c r="V43" s="4"/>
    </row>
    <row r="44" spans="1:22" ht="34.5">
      <c r="A44" s="69" t="s">
        <v>399</v>
      </c>
      <c r="B44" s="96">
        <v>0.51400000000000001</v>
      </c>
      <c r="C44" s="96">
        <v>0.70499999999999996</v>
      </c>
      <c r="D44" s="96">
        <f>C44-B44</f>
        <v>0.19099999999999995</v>
      </c>
      <c r="E44" s="13" t="s">
        <v>400</v>
      </c>
      <c r="F44" s="13"/>
      <c r="G44" s="13"/>
      <c r="H44" s="13"/>
      <c r="I44" s="14"/>
      <c r="J44" s="4"/>
      <c r="K44" s="4"/>
      <c r="L44" s="4"/>
      <c r="M44" s="4"/>
      <c r="N44" s="4"/>
      <c r="O44" s="4"/>
      <c r="P44" s="4"/>
      <c r="Q44" s="4"/>
      <c r="R44" s="4"/>
      <c r="S44" s="4"/>
      <c r="T44" s="4"/>
      <c r="U44" s="4"/>
      <c r="V44" s="4"/>
    </row>
    <row r="45" spans="1:22">
      <c r="A45" s="4"/>
      <c r="B45" s="4"/>
      <c r="C45" s="4"/>
      <c r="D45" s="4"/>
      <c r="E45" s="4"/>
      <c r="F45" s="4"/>
      <c r="G45" s="4"/>
      <c r="H45" s="4"/>
      <c r="I45" s="4"/>
      <c r="J45" s="4"/>
      <c r="K45" s="4"/>
      <c r="L45" s="4"/>
      <c r="M45" s="4"/>
      <c r="N45" s="4"/>
      <c r="O45" s="4"/>
      <c r="P45" s="4"/>
      <c r="Q45" s="4"/>
      <c r="R45" s="4"/>
      <c r="S45" s="4"/>
      <c r="T45" s="4"/>
      <c r="U45" s="4"/>
      <c r="V45" s="4"/>
    </row>
    <row r="46" spans="1:22" ht="16" customHeight="1">
      <c r="A46" s="125" t="s">
        <v>401</v>
      </c>
      <c r="B46" s="125"/>
      <c r="C46" s="125"/>
      <c r="D46" s="125"/>
      <c r="E46" s="125"/>
      <c r="F46" s="125"/>
      <c r="G46" s="125"/>
      <c r="H46" s="125"/>
      <c r="I46" s="125"/>
      <c r="J46" s="4"/>
      <c r="K46" s="4"/>
      <c r="L46" s="4"/>
      <c r="M46" s="4"/>
      <c r="N46" s="4"/>
      <c r="O46" s="4"/>
      <c r="P46" s="4"/>
      <c r="Q46" s="4"/>
      <c r="R46" s="4"/>
      <c r="S46" s="4"/>
      <c r="T46" s="4"/>
      <c r="U46" s="4"/>
      <c r="V46" s="4"/>
    </row>
    <row r="47" spans="1:22" ht="25.4" customHeight="1">
      <c r="A47" s="15" t="s">
        <v>402</v>
      </c>
      <c r="B47" s="366" t="s">
        <v>403</v>
      </c>
      <c r="C47" s="366" t="s">
        <v>404</v>
      </c>
      <c r="D47" s="366" t="s">
        <v>404</v>
      </c>
      <c r="E47" s="366" t="s">
        <v>405</v>
      </c>
      <c r="F47" s="366" t="s">
        <v>406</v>
      </c>
      <c r="G47" s="366"/>
      <c r="H47" s="366" t="s">
        <v>405</v>
      </c>
      <c r="I47" s="424"/>
      <c r="J47" s="4"/>
      <c r="K47" s="4"/>
      <c r="L47" s="4"/>
      <c r="M47" s="4"/>
      <c r="N47" s="4"/>
      <c r="O47" s="4"/>
      <c r="P47" s="4"/>
      <c r="Q47" s="4"/>
      <c r="R47" s="4"/>
      <c r="S47" s="4"/>
      <c r="T47" s="4"/>
      <c r="U47" s="4"/>
      <c r="V47" s="4"/>
    </row>
    <row r="48" spans="1:22" ht="26" customHeight="1">
      <c r="A48" s="18" t="s">
        <v>407</v>
      </c>
      <c r="B48" s="168" t="s">
        <v>408</v>
      </c>
      <c r="C48" s="168" t="s">
        <v>409</v>
      </c>
      <c r="D48" s="168" t="s">
        <v>409</v>
      </c>
      <c r="E48" s="168" t="s">
        <v>410</v>
      </c>
      <c r="F48" s="168" t="s">
        <v>411</v>
      </c>
      <c r="G48" s="168"/>
      <c r="H48" s="168" t="s">
        <v>410</v>
      </c>
      <c r="I48" s="169"/>
      <c r="J48" s="4"/>
      <c r="K48" s="4"/>
      <c r="L48" s="4"/>
      <c r="M48" s="4"/>
      <c r="N48" s="4"/>
      <c r="O48" s="4"/>
      <c r="P48" s="4"/>
      <c r="Q48" s="4"/>
      <c r="R48" s="4"/>
      <c r="S48" s="4"/>
      <c r="T48" s="4"/>
      <c r="U48" s="4"/>
      <c r="V48" s="4"/>
    </row>
    <row r="49" spans="1:22" ht="26" customHeight="1">
      <c r="A49" s="23" t="s">
        <v>412</v>
      </c>
      <c r="B49" s="172" t="s">
        <v>413</v>
      </c>
      <c r="C49" s="172" t="s">
        <v>328</v>
      </c>
      <c r="D49" s="172" t="s">
        <v>328</v>
      </c>
      <c r="E49" s="172" t="s">
        <v>414</v>
      </c>
      <c r="F49" s="172" t="s">
        <v>415</v>
      </c>
      <c r="G49" s="172"/>
      <c r="H49" s="172" t="s">
        <v>414</v>
      </c>
      <c r="I49" s="173"/>
      <c r="J49" s="4"/>
      <c r="K49" s="4"/>
      <c r="L49" s="4"/>
      <c r="M49" s="4"/>
      <c r="N49" s="4"/>
      <c r="O49" s="4"/>
      <c r="P49" s="4"/>
      <c r="Q49" s="4"/>
      <c r="R49" s="4"/>
      <c r="S49" s="4"/>
      <c r="T49" s="4"/>
      <c r="U49" s="4"/>
      <c r="V49" s="4"/>
    </row>
    <row r="50" spans="1:22" ht="26" customHeight="1">
      <c r="A50" s="23" t="s">
        <v>416</v>
      </c>
      <c r="B50" s="172" t="s">
        <v>417</v>
      </c>
      <c r="C50" s="172" t="s">
        <v>350</v>
      </c>
      <c r="D50" s="172" t="s">
        <v>350</v>
      </c>
      <c r="E50" s="172" t="s">
        <v>349</v>
      </c>
      <c r="F50" s="172" t="s">
        <v>418</v>
      </c>
      <c r="G50" s="172"/>
      <c r="H50" s="172" t="s">
        <v>349</v>
      </c>
      <c r="I50" s="173"/>
      <c r="J50" s="4"/>
      <c r="K50" s="4"/>
      <c r="L50" s="4"/>
      <c r="M50" s="4"/>
      <c r="N50" s="4"/>
      <c r="O50" s="4"/>
      <c r="P50" s="4"/>
      <c r="Q50" s="4"/>
      <c r="R50" s="4"/>
      <c r="S50" s="4"/>
      <c r="T50" s="4"/>
      <c r="U50" s="4"/>
      <c r="V50" s="4"/>
    </row>
    <row r="51" spans="1:22" ht="26" customHeight="1">
      <c r="A51" s="23" t="s">
        <v>419</v>
      </c>
      <c r="B51" s="172" t="s">
        <v>420</v>
      </c>
      <c r="C51" s="172" t="s">
        <v>356</v>
      </c>
      <c r="D51" s="172" t="s">
        <v>356</v>
      </c>
      <c r="E51" s="172" t="s">
        <v>355</v>
      </c>
      <c r="F51" s="172" t="s">
        <v>421</v>
      </c>
      <c r="G51" s="172"/>
      <c r="H51" s="172" t="s">
        <v>355</v>
      </c>
      <c r="I51" s="173"/>
      <c r="J51" s="4"/>
      <c r="K51" s="4"/>
      <c r="L51" s="4"/>
      <c r="M51" s="4"/>
      <c r="N51" s="4"/>
      <c r="O51" s="4"/>
      <c r="P51" s="4"/>
      <c r="Q51" s="4"/>
      <c r="R51" s="4"/>
      <c r="S51" s="4"/>
      <c r="T51" s="4"/>
      <c r="U51" s="4"/>
      <c r="V51" s="4"/>
    </row>
    <row r="52" spans="1:22" ht="26" customHeight="1">
      <c r="A52" s="23" t="s">
        <v>422</v>
      </c>
      <c r="B52" s="172" t="s">
        <v>423</v>
      </c>
      <c r="C52" s="172" t="s">
        <v>424</v>
      </c>
      <c r="D52" s="172" t="s">
        <v>424</v>
      </c>
      <c r="E52" s="172" t="s">
        <v>425</v>
      </c>
      <c r="F52" s="172" t="s">
        <v>426</v>
      </c>
      <c r="G52" s="172"/>
      <c r="H52" s="172" t="s">
        <v>425</v>
      </c>
      <c r="I52" s="173"/>
      <c r="J52" s="4"/>
      <c r="K52" s="425" t="s">
        <v>427</v>
      </c>
      <c r="L52" s="426"/>
      <c r="M52" s="426"/>
      <c r="N52" s="426"/>
      <c r="O52" s="426"/>
      <c r="P52" s="426"/>
      <c r="Q52" s="426"/>
      <c r="R52" s="426"/>
      <c r="S52" s="426"/>
      <c r="T52" s="427"/>
      <c r="U52" s="4"/>
      <c r="V52" s="4"/>
    </row>
    <row r="53" spans="1:22" ht="26" customHeight="1">
      <c r="A53" s="69" t="s">
        <v>428</v>
      </c>
      <c r="B53" s="176" t="s">
        <v>429</v>
      </c>
      <c r="C53" s="176" t="s">
        <v>430</v>
      </c>
      <c r="D53" s="176" t="s">
        <v>430</v>
      </c>
      <c r="E53" s="176" t="s">
        <v>431</v>
      </c>
      <c r="F53" s="176" t="s">
        <v>432</v>
      </c>
      <c r="G53" s="176"/>
      <c r="H53" s="176" t="s">
        <v>431</v>
      </c>
      <c r="I53" s="177"/>
      <c r="J53" s="4"/>
      <c r="K53" s="428"/>
      <c r="L53" s="429"/>
      <c r="M53" s="429"/>
      <c r="N53" s="429"/>
      <c r="O53" s="429"/>
      <c r="P53" s="429"/>
      <c r="Q53" s="429"/>
      <c r="R53" s="429"/>
      <c r="S53" s="429"/>
      <c r="T53" s="430"/>
      <c r="U53" s="4"/>
      <c r="V53" s="4"/>
    </row>
    <row r="54" spans="1:22">
      <c r="A54" s="4"/>
      <c r="B54" s="4"/>
      <c r="C54" s="4"/>
      <c r="D54" s="4"/>
      <c r="E54" s="4"/>
      <c r="F54" s="4"/>
      <c r="G54" s="4"/>
      <c r="H54" s="4"/>
      <c r="I54" s="4"/>
      <c r="J54" s="4"/>
      <c r="K54" s="428"/>
      <c r="L54" s="429"/>
      <c r="M54" s="429"/>
      <c r="N54" s="429"/>
      <c r="O54" s="429"/>
      <c r="P54" s="429"/>
      <c r="Q54" s="429"/>
      <c r="R54" s="429"/>
      <c r="S54" s="429"/>
      <c r="T54" s="430"/>
      <c r="U54" s="4"/>
      <c r="V54" s="4"/>
    </row>
    <row r="55" spans="1:22">
      <c r="A55" s="4"/>
      <c r="B55" s="4"/>
      <c r="C55" s="4"/>
      <c r="D55" s="4"/>
      <c r="E55" s="4"/>
      <c r="F55" s="4"/>
      <c r="G55" s="4"/>
      <c r="H55" s="4"/>
      <c r="I55" s="4"/>
      <c r="J55" s="4"/>
      <c r="K55" s="428"/>
      <c r="L55" s="429"/>
      <c r="M55" s="429"/>
      <c r="N55" s="429"/>
      <c r="O55" s="429"/>
      <c r="P55" s="429"/>
      <c r="Q55" s="429"/>
      <c r="R55" s="429"/>
      <c r="S55" s="429"/>
      <c r="T55" s="430"/>
      <c r="U55" s="4"/>
      <c r="V55" s="4"/>
    </row>
    <row r="56" spans="1:22">
      <c r="A56" s="4"/>
      <c r="B56" s="4"/>
      <c r="C56" s="4"/>
      <c r="D56" s="4"/>
      <c r="E56" s="4"/>
      <c r="F56" s="4"/>
      <c r="G56" s="4"/>
      <c r="H56" s="4"/>
      <c r="I56" s="4"/>
      <c r="J56" s="4"/>
      <c r="K56" s="428"/>
      <c r="L56" s="429"/>
      <c r="M56" s="429"/>
      <c r="N56" s="429"/>
      <c r="O56" s="429"/>
      <c r="P56" s="429"/>
      <c r="Q56" s="429"/>
      <c r="R56" s="429"/>
      <c r="S56" s="429"/>
      <c r="T56" s="430"/>
      <c r="U56" s="4"/>
      <c r="V56" s="4"/>
    </row>
    <row r="57" spans="1:22">
      <c r="A57" s="4"/>
      <c r="B57" s="4"/>
      <c r="C57" s="4"/>
      <c r="D57" s="4"/>
      <c r="E57" s="4"/>
      <c r="F57" s="4"/>
      <c r="G57" s="4"/>
      <c r="H57" s="4"/>
      <c r="I57" s="4"/>
      <c r="J57" s="4"/>
      <c r="K57" s="431"/>
      <c r="L57" s="432"/>
      <c r="M57" s="432"/>
      <c r="N57" s="432"/>
      <c r="O57" s="432"/>
      <c r="P57" s="432"/>
      <c r="Q57" s="432"/>
      <c r="R57" s="432"/>
      <c r="S57" s="432"/>
      <c r="T57" s="433"/>
      <c r="U57" s="4"/>
      <c r="V57" s="4"/>
    </row>
    <row r="58" spans="1:22">
      <c r="A58" s="4"/>
      <c r="B58" s="4"/>
      <c r="C58" s="4"/>
      <c r="D58" s="4"/>
      <c r="E58" s="4"/>
      <c r="F58" s="4"/>
      <c r="G58" s="4"/>
      <c r="H58" s="4"/>
      <c r="I58" s="4"/>
      <c r="J58" s="4"/>
      <c r="K58" s="4"/>
      <c r="L58" s="4"/>
      <c r="M58" s="4"/>
      <c r="N58" s="4"/>
      <c r="O58" s="4"/>
      <c r="P58" s="4"/>
      <c r="Q58" s="4"/>
      <c r="R58" s="4"/>
      <c r="S58" s="4"/>
      <c r="T58" s="4"/>
      <c r="U58" s="4"/>
      <c r="V58" s="4"/>
    </row>
    <row r="59" spans="1:22" ht="13.4" customHeight="1">
      <c r="A59" s="206" t="s">
        <v>433</v>
      </c>
      <c r="B59" s="206"/>
      <c r="C59" s="206"/>
      <c r="D59" s="206"/>
      <c r="E59" s="206"/>
      <c r="F59" s="206"/>
      <c r="G59" s="206"/>
      <c r="H59" s="206"/>
      <c r="I59" s="206"/>
      <c r="J59" s="206"/>
      <c r="K59" s="206"/>
      <c r="L59" s="206"/>
      <c r="M59" s="206"/>
      <c r="N59" s="206"/>
      <c r="O59" s="206"/>
      <c r="P59" s="206"/>
      <c r="Q59" s="206"/>
      <c r="R59" s="206"/>
      <c r="S59" s="206"/>
      <c r="T59" s="206"/>
      <c r="U59" s="4"/>
      <c r="V59" s="4"/>
    </row>
    <row r="60" spans="1:22">
      <c r="A60" s="4"/>
      <c r="B60" s="4"/>
      <c r="C60" s="4"/>
      <c r="D60" s="4"/>
      <c r="E60" s="4"/>
      <c r="F60" s="4"/>
      <c r="G60" s="4"/>
      <c r="H60" s="4"/>
      <c r="I60" s="4"/>
      <c r="J60" s="4"/>
      <c r="K60" s="4"/>
      <c r="L60" s="4"/>
      <c r="M60" s="4"/>
      <c r="N60" s="4"/>
      <c r="O60" s="4"/>
      <c r="P60" s="4"/>
      <c r="Q60" s="4"/>
      <c r="R60" s="4"/>
      <c r="S60" s="4"/>
      <c r="T60" s="4"/>
      <c r="U60" s="4"/>
      <c r="V60" s="4"/>
    </row>
    <row r="61" spans="1:22">
      <c r="A61" s="4"/>
      <c r="B61" s="4"/>
      <c r="C61" s="4"/>
      <c r="D61" s="4"/>
      <c r="E61" s="4"/>
      <c r="F61" s="4"/>
      <c r="G61" s="4"/>
      <c r="H61" s="4"/>
      <c r="I61" s="4"/>
      <c r="J61" s="4"/>
      <c r="K61" s="4"/>
      <c r="L61" s="4"/>
      <c r="M61" s="4"/>
      <c r="N61" s="4"/>
      <c r="O61" s="4"/>
      <c r="P61" s="4"/>
      <c r="Q61" s="4"/>
      <c r="R61" s="4"/>
      <c r="S61" s="4"/>
      <c r="T61" s="4"/>
      <c r="U61" s="4"/>
      <c r="V61" s="4"/>
    </row>
    <row r="62" spans="1:22">
      <c r="A62" s="4"/>
      <c r="B62" s="4"/>
      <c r="C62" s="4"/>
      <c r="D62" s="4"/>
      <c r="E62" s="4"/>
      <c r="F62" s="4"/>
      <c r="G62" s="4"/>
      <c r="H62" s="4"/>
      <c r="I62" s="4"/>
      <c r="J62" s="4"/>
      <c r="K62" s="4"/>
      <c r="L62" s="4"/>
      <c r="M62" s="4"/>
      <c r="N62" s="4"/>
      <c r="O62" s="4"/>
      <c r="P62" s="4"/>
      <c r="Q62" s="4"/>
      <c r="R62" s="4"/>
      <c r="S62" s="4"/>
      <c r="T62" s="4"/>
      <c r="U62" s="4"/>
      <c r="V62" s="4"/>
    </row>
    <row r="63" spans="1:22">
      <c r="A63" s="4"/>
      <c r="B63" s="4"/>
      <c r="C63" s="4"/>
      <c r="D63" s="4"/>
      <c r="E63" s="4"/>
      <c r="F63" s="4"/>
      <c r="G63" s="4"/>
      <c r="H63" s="4"/>
      <c r="I63" s="4"/>
      <c r="J63" s="4"/>
      <c r="K63" s="4"/>
      <c r="L63" s="4"/>
      <c r="M63" s="4"/>
      <c r="N63" s="4"/>
      <c r="O63" s="4"/>
      <c r="P63" s="4"/>
      <c r="Q63" s="4"/>
      <c r="R63" s="4"/>
      <c r="S63" s="4"/>
      <c r="T63" s="4"/>
      <c r="U63" s="4"/>
      <c r="V63" s="4"/>
    </row>
    <row r="64" spans="1:22">
      <c r="A64" s="4"/>
      <c r="B64" s="4"/>
      <c r="C64" s="4"/>
      <c r="D64" s="4"/>
      <c r="E64" s="4"/>
      <c r="F64" s="4"/>
      <c r="G64" s="4"/>
      <c r="H64" s="4"/>
      <c r="I64" s="4"/>
      <c r="J64" s="4"/>
      <c r="K64" s="4"/>
      <c r="L64" s="4"/>
      <c r="M64" s="4"/>
      <c r="N64" s="4"/>
      <c r="O64" s="4"/>
      <c r="P64" s="4"/>
      <c r="Q64" s="4"/>
      <c r="R64" s="4"/>
      <c r="S64" s="4"/>
      <c r="T64" s="4"/>
      <c r="U64" s="4"/>
      <c r="V64" s="4"/>
    </row>
    <row r="65" spans="1:22">
      <c r="A65" s="4"/>
      <c r="B65" s="4"/>
      <c r="C65" s="4"/>
      <c r="D65" s="4"/>
      <c r="E65" s="4"/>
      <c r="F65" s="4"/>
      <c r="G65" s="4"/>
      <c r="H65" s="4"/>
      <c r="I65" s="4"/>
      <c r="J65" s="4"/>
      <c r="K65" s="4"/>
      <c r="L65" s="4"/>
      <c r="M65" s="4"/>
      <c r="N65" s="4"/>
      <c r="O65" s="4"/>
      <c r="P65" s="4"/>
      <c r="Q65" s="4"/>
      <c r="R65" s="4"/>
      <c r="S65" s="4"/>
      <c r="T65" s="4"/>
      <c r="U65" s="4"/>
      <c r="V65" s="4"/>
    </row>
    <row r="66" spans="1:22">
      <c r="A66" s="4"/>
      <c r="B66" s="4"/>
      <c r="C66" s="4"/>
      <c r="D66" s="4"/>
      <c r="E66" s="4"/>
      <c r="F66" s="4"/>
      <c r="G66" s="4"/>
      <c r="H66" s="4"/>
      <c r="I66" s="4"/>
      <c r="J66" s="4"/>
      <c r="K66" s="4"/>
      <c r="L66" s="4"/>
      <c r="M66" s="4"/>
      <c r="N66" s="4"/>
      <c r="O66" s="4"/>
      <c r="P66" s="4"/>
      <c r="Q66" s="4"/>
      <c r="R66" s="4"/>
      <c r="S66" s="4"/>
      <c r="T66" s="4"/>
      <c r="U66" s="4"/>
      <c r="V66" s="4"/>
    </row>
    <row r="67" spans="1:22">
      <c r="A67" s="4"/>
      <c r="B67" s="4"/>
      <c r="C67" s="4"/>
      <c r="D67" s="4"/>
      <c r="E67" s="4"/>
      <c r="F67" s="4"/>
      <c r="G67" s="4"/>
      <c r="H67" s="4"/>
      <c r="I67" s="4"/>
      <c r="J67" s="4"/>
      <c r="K67" s="4"/>
      <c r="L67" s="4"/>
      <c r="M67" s="4"/>
      <c r="N67" s="4"/>
      <c r="O67" s="4"/>
      <c r="P67" s="4"/>
      <c r="Q67" s="4"/>
      <c r="R67" s="4"/>
      <c r="S67" s="4"/>
      <c r="T67" s="4"/>
      <c r="U67" s="4"/>
      <c r="V67" s="4"/>
    </row>
    <row r="68" spans="1:22">
      <c r="A68" s="4"/>
      <c r="B68" s="4"/>
      <c r="C68" s="4"/>
      <c r="D68" s="4"/>
      <c r="E68" s="4"/>
      <c r="F68" s="4"/>
      <c r="G68" s="4"/>
      <c r="H68" s="4"/>
      <c r="I68" s="4"/>
      <c r="J68" s="4"/>
      <c r="K68" s="4"/>
      <c r="L68" s="4"/>
      <c r="M68" s="4"/>
      <c r="N68" s="4"/>
      <c r="O68" s="4"/>
      <c r="P68" s="4"/>
      <c r="Q68" s="4"/>
      <c r="R68" s="4"/>
      <c r="S68" s="4"/>
      <c r="T68" s="4"/>
      <c r="U68" s="4"/>
      <c r="V68" s="4"/>
    </row>
    <row r="69" spans="1:22">
      <c r="A69" s="4"/>
      <c r="B69" s="4"/>
      <c r="C69" s="4"/>
      <c r="D69" s="4"/>
      <c r="E69" s="4"/>
      <c r="F69" s="4"/>
      <c r="G69" s="4"/>
      <c r="H69" s="4"/>
      <c r="I69" s="4"/>
      <c r="J69" s="4"/>
      <c r="K69" s="4"/>
      <c r="L69" s="4"/>
      <c r="M69" s="4"/>
      <c r="N69" s="4"/>
      <c r="O69" s="4"/>
      <c r="P69" s="4"/>
      <c r="Q69" s="4"/>
      <c r="R69" s="4"/>
      <c r="S69" s="4"/>
      <c r="T69" s="4"/>
      <c r="U69" s="4"/>
      <c r="V69" s="4"/>
    </row>
    <row r="70" spans="1:22">
      <c r="A70" s="4"/>
      <c r="B70" s="4"/>
      <c r="C70" s="4"/>
      <c r="D70" s="4"/>
      <c r="E70" s="4"/>
      <c r="F70" s="4"/>
      <c r="G70" s="4"/>
      <c r="H70" s="4"/>
      <c r="I70" s="4"/>
      <c r="J70" s="4"/>
      <c r="K70" s="4"/>
      <c r="L70" s="4"/>
      <c r="M70" s="4"/>
      <c r="N70" s="4"/>
      <c r="O70" s="4"/>
      <c r="P70" s="4"/>
      <c r="Q70" s="4"/>
      <c r="R70" s="4"/>
      <c r="S70" s="4"/>
      <c r="T70" s="4"/>
      <c r="U70" s="4"/>
      <c r="V70" s="4"/>
    </row>
    <row r="71" spans="1:22">
      <c r="A71" s="4"/>
      <c r="B71" s="4"/>
      <c r="C71" s="4"/>
      <c r="D71" s="4"/>
      <c r="E71" s="4"/>
      <c r="F71" s="4"/>
      <c r="G71" s="4"/>
      <c r="H71" s="4"/>
      <c r="I71" s="4"/>
      <c r="J71" s="4"/>
      <c r="K71" s="4"/>
      <c r="L71" s="4"/>
      <c r="M71" s="4"/>
      <c r="N71" s="4"/>
      <c r="O71" s="4"/>
      <c r="P71" s="4"/>
      <c r="Q71" s="4"/>
      <c r="R71" s="4"/>
      <c r="S71" s="4"/>
      <c r="T71" s="4"/>
      <c r="U71" s="4"/>
      <c r="V71" s="4"/>
    </row>
    <row r="72" spans="1:22">
      <c r="A72" s="4"/>
      <c r="B72" s="4"/>
      <c r="C72" s="4"/>
      <c r="D72" s="4"/>
      <c r="E72" s="4"/>
      <c r="F72" s="4"/>
      <c r="G72" s="4"/>
      <c r="H72" s="4"/>
      <c r="I72" s="4"/>
      <c r="J72" s="4"/>
      <c r="K72" s="4"/>
      <c r="L72" s="4"/>
      <c r="M72" s="4"/>
      <c r="N72" s="4"/>
      <c r="O72" s="4"/>
      <c r="P72" s="4"/>
      <c r="Q72" s="4"/>
      <c r="R72" s="4"/>
      <c r="S72" s="4"/>
      <c r="T72" s="4"/>
      <c r="U72" s="4"/>
      <c r="V72" s="4"/>
    </row>
    <row r="73" spans="1:22">
      <c r="A73" s="4"/>
      <c r="B73" s="4"/>
      <c r="C73" s="4"/>
      <c r="D73" s="4"/>
      <c r="E73" s="4"/>
      <c r="F73" s="4"/>
      <c r="G73" s="4"/>
      <c r="H73" s="4"/>
      <c r="I73" s="4"/>
      <c r="J73" s="4"/>
      <c r="K73" s="4"/>
      <c r="L73" s="4"/>
      <c r="M73" s="4"/>
      <c r="N73" s="4"/>
      <c r="O73" s="4"/>
      <c r="P73" s="4"/>
      <c r="Q73" s="4"/>
      <c r="R73" s="4"/>
      <c r="S73" s="4"/>
      <c r="T73" s="4"/>
      <c r="U73" s="4"/>
      <c r="V73" s="4"/>
    </row>
    <row r="74" spans="1:22">
      <c r="A74" s="4"/>
      <c r="B74" s="4"/>
      <c r="C74" s="4"/>
      <c r="D74" s="4"/>
      <c r="E74" s="4"/>
      <c r="F74" s="4"/>
      <c r="G74" s="4"/>
      <c r="H74" s="4"/>
      <c r="I74" s="4"/>
      <c r="J74" s="4"/>
      <c r="K74" s="4"/>
      <c r="L74" s="4"/>
      <c r="M74" s="4"/>
      <c r="N74" s="4"/>
      <c r="O74" s="4"/>
      <c r="P74" s="4"/>
      <c r="Q74" s="4"/>
      <c r="R74" s="4"/>
      <c r="S74" s="4"/>
      <c r="T74" s="4"/>
      <c r="U74" s="4"/>
      <c r="V74" s="4"/>
    </row>
    <row r="75" spans="1:22">
      <c r="A75" s="4"/>
      <c r="B75" s="4"/>
      <c r="C75" s="4"/>
      <c r="D75" s="4"/>
      <c r="E75" s="4"/>
      <c r="F75" s="4"/>
      <c r="G75" s="4"/>
      <c r="H75" s="4"/>
      <c r="I75" s="4"/>
      <c r="J75" s="4"/>
      <c r="K75" s="4"/>
      <c r="L75" s="4"/>
      <c r="M75" s="4"/>
      <c r="N75" s="4"/>
      <c r="O75" s="4"/>
      <c r="P75" s="4"/>
      <c r="Q75" s="4"/>
      <c r="R75" s="4"/>
      <c r="S75" s="4"/>
      <c r="T75" s="4"/>
      <c r="U75" s="4"/>
      <c r="V75" s="4"/>
    </row>
    <row r="76" spans="1:22">
      <c r="A76" s="4"/>
      <c r="B76" s="4"/>
      <c r="C76" s="4"/>
      <c r="D76" s="4"/>
      <c r="E76" s="4"/>
      <c r="F76" s="4"/>
      <c r="G76" s="4"/>
      <c r="H76" s="4"/>
      <c r="I76" s="4"/>
      <c r="J76" s="4"/>
      <c r="K76" s="4"/>
      <c r="L76" s="4"/>
      <c r="M76" s="4"/>
      <c r="N76" s="4"/>
      <c r="O76" s="4"/>
      <c r="P76" s="4"/>
      <c r="Q76" s="4"/>
      <c r="R76" s="4"/>
      <c r="S76" s="4"/>
      <c r="T76" s="4"/>
      <c r="U76" s="4"/>
      <c r="V76" s="4"/>
    </row>
    <row r="77" spans="1:22">
      <c r="A77" s="4"/>
      <c r="B77" s="4"/>
      <c r="C77" s="4"/>
      <c r="D77" s="4"/>
      <c r="E77" s="4"/>
      <c r="F77" s="4"/>
      <c r="G77" s="4"/>
      <c r="H77" s="4"/>
      <c r="I77" s="4"/>
      <c r="J77" s="4"/>
      <c r="K77" s="4"/>
      <c r="L77" s="4"/>
      <c r="M77" s="4"/>
      <c r="N77" s="4"/>
      <c r="O77" s="4"/>
      <c r="P77" s="4"/>
      <c r="Q77" s="4"/>
      <c r="R77" s="4"/>
      <c r="S77" s="4"/>
      <c r="T77" s="4"/>
      <c r="U77" s="4"/>
      <c r="V77" s="4"/>
    </row>
    <row r="78" spans="1:22">
      <c r="A78" s="4"/>
      <c r="B78" s="4"/>
      <c r="C78" s="4"/>
      <c r="D78" s="4"/>
      <c r="E78" s="4"/>
      <c r="F78" s="4"/>
      <c r="G78" s="4"/>
      <c r="H78" s="4"/>
      <c r="I78" s="4"/>
      <c r="J78" s="4"/>
      <c r="K78" s="4"/>
      <c r="L78" s="4"/>
      <c r="M78" s="4"/>
      <c r="N78" s="4"/>
      <c r="O78" s="4"/>
      <c r="P78" s="4"/>
      <c r="Q78" s="4"/>
      <c r="R78" s="4"/>
      <c r="S78" s="4"/>
      <c r="T78" s="4"/>
      <c r="U78" s="4"/>
      <c r="V78" s="4"/>
    </row>
    <row r="79" spans="1:22">
      <c r="A79" s="4"/>
      <c r="B79" s="4"/>
      <c r="C79" s="4"/>
      <c r="D79" s="4"/>
      <c r="E79" s="4"/>
      <c r="F79" s="4"/>
      <c r="G79" s="4"/>
      <c r="H79" s="4"/>
      <c r="I79" s="4"/>
      <c r="J79" s="4"/>
      <c r="K79" s="4"/>
      <c r="L79" s="4"/>
      <c r="M79" s="4"/>
      <c r="N79" s="4"/>
      <c r="O79" s="4"/>
      <c r="P79" s="4"/>
      <c r="Q79" s="4"/>
      <c r="R79" s="4"/>
      <c r="S79" s="4"/>
      <c r="T79" s="4"/>
      <c r="U79" s="4"/>
      <c r="V79" s="4"/>
    </row>
    <row r="80" spans="1:22">
      <c r="A80" s="4"/>
      <c r="B80" s="4"/>
      <c r="C80" s="4"/>
      <c r="D80" s="4"/>
      <c r="E80" s="4"/>
      <c r="F80" s="4"/>
      <c r="G80" s="4"/>
      <c r="H80" s="4"/>
      <c r="I80" s="4"/>
      <c r="J80" s="4"/>
      <c r="K80" s="4"/>
      <c r="L80" s="4"/>
      <c r="M80" s="4"/>
      <c r="N80" s="4"/>
      <c r="O80" s="4"/>
      <c r="P80" s="4"/>
      <c r="Q80" s="4"/>
      <c r="R80" s="4"/>
      <c r="S80" s="4"/>
      <c r="T80" s="4"/>
      <c r="U80" s="4"/>
      <c r="V80" s="4"/>
    </row>
  </sheetData>
  <mergeCells count="59">
    <mergeCell ref="K52:T57"/>
    <mergeCell ref="A59:T59"/>
    <mergeCell ref="B52:C52"/>
    <mergeCell ref="D52:E52"/>
    <mergeCell ref="F52:G52"/>
    <mergeCell ref="H52:I52"/>
    <mergeCell ref="B53:C53"/>
    <mergeCell ref="D53:E53"/>
    <mergeCell ref="F53:G53"/>
    <mergeCell ref="H53:I53"/>
    <mergeCell ref="B50:C50"/>
    <mergeCell ref="D50:E50"/>
    <mergeCell ref="F50:G50"/>
    <mergeCell ref="H50:I50"/>
    <mergeCell ref="B51:C51"/>
    <mergeCell ref="D51:E51"/>
    <mergeCell ref="F51:G51"/>
    <mergeCell ref="H51:I51"/>
    <mergeCell ref="B48:C48"/>
    <mergeCell ref="D48:E48"/>
    <mergeCell ref="F48:G48"/>
    <mergeCell ref="H48:I48"/>
    <mergeCell ref="B49:C49"/>
    <mergeCell ref="D49:E49"/>
    <mergeCell ref="F49:G49"/>
    <mergeCell ref="H49:I49"/>
    <mergeCell ref="A38:I38"/>
    <mergeCell ref="A46:I46"/>
    <mergeCell ref="B47:C47"/>
    <mergeCell ref="D47:E47"/>
    <mergeCell ref="F47:G47"/>
    <mergeCell ref="H47:I47"/>
    <mergeCell ref="L31:T32"/>
    <mergeCell ref="L14:N19"/>
    <mergeCell ref="O14:Q19"/>
    <mergeCell ref="R14:T19"/>
    <mergeCell ref="L20:N24"/>
    <mergeCell ref="O20:Q24"/>
    <mergeCell ref="R20:T24"/>
    <mergeCell ref="L25:N30"/>
    <mergeCell ref="O25:Q30"/>
    <mergeCell ref="R25:T30"/>
    <mergeCell ref="P7:T9"/>
    <mergeCell ref="A11:T11"/>
    <mergeCell ref="A13:H13"/>
    <mergeCell ref="J13:T13"/>
    <mergeCell ref="J14:K30"/>
    <mergeCell ref="A25:I25"/>
    <mergeCell ref="A7:D9"/>
    <mergeCell ref="F6:I6"/>
    <mergeCell ref="F7:I9"/>
    <mergeCell ref="K6:N6"/>
    <mergeCell ref="K7:N9"/>
    <mergeCell ref="A1:E1"/>
    <mergeCell ref="F1:T1"/>
    <mergeCell ref="A2:T2"/>
    <mergeCell ref="A3:T3"/>
    <mergeCell ref="A6:D6"/>
    <mergeCell ref="P6:T6"/>
  </mergeCells>
  <conditionalFormatting sqref="G15:G22">
    <cfRule type="colorScale" priority="1">
      <colorScale>
        <cfvo type="min"/>
        <cfvo type="percentile" val="50"/>
        <cfvo type="max"/>
        <color rgb="FFF4DFDF"/>
        <color rgb="FFF5ECD5"/>
        <color rgb="FFE1F0E8"/>
      </colorScale>
    </cfRule>
  </conditionalFormatting>
  <conditionalFormatting sqref="E15:E22">
    <cfRule type="expression" dxfId="3" priority="2">
      <formula>E15="Invest / Grow"</formula>
    </cfRule>
    <cfRule type="expression" dxfId="2" priority="3">
      <formula>E15="Selective Invest"</formula>
    </cfRule>
    <cfRule type="expression" dxfId="1" priority="4">
      <formula>E15="Manage for Earnings"</formula>
    </cfRule>
    <cfRule type="expression" dxfId="0" priority="5">
      <formula>E15="Divest / Exit"</formula>
    </cfRule>
  </conditionalFormatting>
  <conditionalFormatting sqref="D27:D35">
    <cfRule type="colorScale" priority="6">
      <colorScale>
        <cfvo type="min"/>
        <cfvo type="percentile" val="50"/>
        <cfvo type="max"/>
        <color rgb="FFF4DFDF"/>
        <color rgb="FFF5ECD5"/>
        <color rgb="FFE1F0E8"/>
      </colorScale>
    </cfRule>
  </conditionalFormatting>
  <conditionalFormatting sqref="D40:D44">
    <cfRule type="dataBar" priority="7">
      <dataBar>
        <cfvo type="min"/>
        <cfvo type="max"/>
        <color rgb="FF314967"/>
      </dataBar>
    </cfRule>
  </conditionalFormatting>
  <conditionalFormatting sqref="D40:D44">
    <cfRule type="dataBar" priority="8">
      <dataBar>
        <cfvo type="min"/>
        <cfvo type="max"/>
        <color rgb="FF314967"/>
      </dataBar>
      <extLst>
        <ext xmlns:x14="http://schemas.microsoft.com/office/spreadsheetml/2009/9/main" uri="{B025F937-C7B1-47D3-B67F-A62EFF666E3E}">
          <x14:id>{DC1B2894-FB99-8813-6C89-7632099604F0}</x14:id>
        </ext>
      </extLst>
    </cfRule>
  </conditionalFormatting>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dataBar" id="{DC1B2894-FB99-8813-6C89-7632099604F0}">
            <x14:dataBar>
              <x14:cfvo type="min"/>
              <x14:cfvo type="max"/>
              <x14:negativeFillColor auto="1"/>
              <x14:axisColor auto="1"/>
            </x14:dataBar>
          </x14:cfRule>
          <xm:sqref>D40:D44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6</vt:i4>
      </vt:variant>
    </vt:vector>
  </HeadingPairs>
  <TitlesOfParts>
    <vt:vector size="6" baseType="lpstr">
      <vt:lpstr>00_Investment_Thesis</vt:lpstr>
      <vt:lpstr>01_Business_Case</vt:lpstr>
      <vt:lpstr>02_Portfolio_Template</vt:lpstr>
      <vt:lpstr>03_Scoring_Model</vt:lpstr>
      <vt:lpstr>04_Worked_Example</vt:lpstr>
      <vt:lpstr>05_Board_Allocation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2026-07-19T05:22:25Z</dcterms:modified>
</cp:coreProperties>
</file>